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4"/>
  </bookViews>
  <sheets>
    <sheet name="CB-0404  INDICADORES DE GEST..." sheetId="1" r:id="rId1"/>
    <sheet name="CB-0406  PLAN ESTRATEGICO" sheetId="2" r:id="rId2"/>
    <sheet name="CB-0408A  PROGRAMACION Y SE (2" sheetId="3" r:id="rId3"/>
    <sheet name="CB-0408B  PROGRAMACION Y SE (2" sheetId="4" r:id="rId4"/>
    <sheet name="CONTRATACICB-0408C  PROGRAY SEG" sheetId="5" r:id="rId5"/>
  </sheets>
  <definedNames>
    <definedName name="_xlnm._FilterDatabase" localSheetId="4" hidden="1">'CONTRATACICB-0408C  PROGRAY SEG'!$A$10:$F$221</definedName>
  </definedNames>
  <calcPr fullCalcOnLoad="1"/>
</workbook>
</file>

<file path=xl/comments1.xml><?xml version="1.0" encoding="utf-8"?>
<comments xmlns="http://schemas.openxmlformats.org/spreadsheetml/2006/main">
  <authors>
    <author>LILIANA ALEXANDRA NIETO DIAZ</author>
  </authors>
  <commentList>
    <comment ref="F28" authorId="0">
      <text>
        <r>
          <rPr>
            <sz val="9"/>
            <rFont val="Tahoma"/>
            <family val="2"/>
          </rPr>
          <t>De conformidad con el numeral 13 del Art. 41 del Acuerdo 519 de 2012, que establece como función, la coordinación, junto con la Oficina Asesora de Comunicaciones, de la organización para el cumplimiento de la presentación y socialización de los informes, estudios y de las evaluaciones de carácter fiscal, en lo económico, financiero, presupuestal, contable y de política pública.</t>
        </r>
      </text>
    </comment>
  </commentList>
</comments>
</file>

<file path=xl/sharedStrings.xml><?xml version="1.0" encoding="utf-8"?>
<sst xmlns="http://schemas.openxmlformats.org/spreadsheetml/2006/main" count="1209" uniqueCount="964">
  <si>
    <t>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 con las piezas pedagógicas necesarias (Volantes informativos, cartillas, carnés ciudadanos, folletos afiches, pendones y plegables, entre otros)</t>
  </si>
  <si>
    <t>Realizar acciones ciudadanas especiales de acuerdo con los temas de especial interés para la ciudadanía (Audiencias públicas sectoriales, rendición de cuentas, mesas de trabajo ciudadanas, foros, inspecciones en terreno, revisión de contratos, socializaciones), que contemplen por lo menos una de cada acción en los diferentes sectores o en las localidades.</t>
  </si>
  <si>
    <t>Utilizar los medios locales de comunicación para realizar, producir y emitir contenidos pedagógicos audiovisuales y escritos de Participación Ciudadana para el fortalecimiento del control social en las Localidades y así poder acercar a las organizaciones sociales y ciudadanía en general y hacer presencia institucional.</t>
  </si>
  <si>
    <t xml:space="preserve">Desarrollar y ejecutar estrategias de comunicación  orientadas a la divulgación de las acciones y los resultados del ejercicio del control fiscal en la capital, dirigida a la ciudadanía, para fortalecer el conocimiento sobre el control social y posicionar la imagen de la entidad. </t>
  </si>
  <si>
    <t>Medir la tasa de retorno producto del ejercicio fiscal</t>
  </si>
  <si>
    <t>Tipo Informe</t>
  </si>
  <si>
    <t>8 GESTION</t>
  </si>
  <si>
    <t>Formulario</t>
  </si>
  <si>
    <t>Moneda Informe</t>
  </si>
  <si>
    <t>Entidad</t>
  </si>
  <si>
    <t>Fecha</t>
  </si>
  <si>
    <t>Periodicidad</t>
  </si>
  <si>
    <t>Intermedio</t>
  </si>
  <si>
    <t>[1]</t>
  </si>
  <si>
    <t>FILA_10</t>
  </si>
  <si>
    <t xml:space="preserve">CB-0404: INDICADORES DE GESTION </t>
  </si>
  <si>
    <t xml:space="preserve">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</si>
  <si>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</si>
  <si>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</si>
  <si>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</si>
  <si>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</si>
  <si>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</si>
  <si>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</si>
  <si>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</si>
  <si>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</si>
  <si>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CB-0406: PLAN ESTRATEGICO</t>
  </si>
  <si>
    <t>PLAN ESTRATEGICO</t>
  </si>
  <si>
    <t>DEFINICION</t>
  </si>
  <si>
    <t>VISION CORPORATIVA</t>
  </si>
  <si>
    <t>MISION CORPORATIVA</t>
  </si>
  <si>
    <t>PRINCIPIOS CORPORATIVOS</t>
  </si>
  <si>
    <t>OBJETIVOS GENERALES</t>
  </si>
  <si>
    <t>ESTRATEGIAS</t>
  </si>
  <si>
    <t>CB-0408A: PROGRAMACION Y SEGUIMIENTO DEL PLAN DE PROYECTOS DE INVERSION - OBJETIVOS</t>
  </si>
  <si>
    <t>DESCRIPCION  DEL PROYECTO Y OBJETIVOS</t>
  </si>
  <si>
    <t>CODIGO DEL PROYECTO</t>
  </si>
  <si>
    <t>NOMBRE DEL PROYECTO</t>
  </si>
  <si>
    <t>NUMERO Y NOMBRE DE LAS  IMPUTACIONES PRESUPUESTAL DEL PROYECTO</t>
  </si>
  <si>
    <t>FECHA DE INICIO DEL PROYECTO</t>
  </si>
  <si>
    <t>FECHA DE TERMINACION PROGRAMADA DEL PROYECTO</t>
  </si>
  <si>
    <t>TIPO</t>
  </si>
  <si>
    <t>ASIGNACION PRESUPUESTAL EN MILES</t>
  </si>
  <si>
    <t xml:space="preserve">OBJETIVO GENERAL  </t>
  </si>
  <si>
    <t xml:space="preserve">OBJETIVOS ESPECIFICOS </t>
  </si>
  <si>
    <t>CB-0408B: PROGRAMACION Y SEGUIMIENTO AL PLAN DE ACCION DE PROYECTOS DE INVERSION METAS</t>
  </si>
  <si>
    <t>METAS</t>
  </si>
  <si>
    <t>PORCENTAJE PONDERACION</t>
  </si>
  <si>
    <t>DESCRIPCION</t>
  </si>
  <si>
    <t>CANTIDAD</t>
  </si>
  <si>
    <t>PRIMER TRIMESTRE</t>
  </si>
  <si>
    <t>SEGUNDO TRIMESTRE</t>
  </si>
  <si>
    <t>TERCER TRIMESTRE</t>
  </si>
  <si>
    <t>CUARTO TRIMESTRE</t>
  </si>
  <si>
    <t>PORCENTAJE EJECUCION</t>
  </si>
  <si>
    <t>EJEC ACUM DEL PROYECTO</t>
  </si>
  <si>
    <t>CB-0408C: PROGRAMACION Y SEGUIMIENTO AL PLAN DE ACCION DE PROYECTOS DE INVERSION-CONTRATOS SUSCRITOS</t>
  </si>
  <si>
    <t>CONTRATOS SUSCRITOS</t>
  </si>
  <si>
    <t>NUMERO</t>
  </si>
  <si>
    <t>OBJETO</t>
  </si>
  <si>
    <t>VALOR</t>
  </si>
  <si>
    <t>Control Social a la Gestión Pública</t>
  </si>
  <si>
    <t>3-3-1-14-03-24-0770</t>
  </si>
  <si>
    <t>Recurso Humano</t>
  </si>
  <si>
    <t>Fortalecer, en el marco de una estrategia de cultura democrática, mediante labores de Pedagogía Social y formación académica y el desarrollo de estrategias mediáticas y de comunicación comunitaria, la cultura ciudadana de la vigilancia de los bienes y recursos públicos y la participación ciudadana en el control y vigilancia a la gestión pública distrital como insumo al control fiscal, de tal manera que se resalten los valores de transparencia, la ética y la moral para mejorar la relación estado ciudadano y así contribuir a la disminución de los fenómenos de corrupción y legitimación del control fiscal.</t>
  </si>
  <si>
    <t>Fortalecimiento de la capacidad institucional para un control fiscal efectivo y transparente</t>
  </si>
  <si>
    <t>3-3-1-14-03-26-0776</t>
  </si>
  <si>
    <t>Infraestructura - Dotación</t>
  </si>
  <si>
    <t>Eficacia</t>
  </si>
  <si>
    <t>Efectividad</t>
  </si>
  <si>
    <t>Cobertura en la vigilancia y control a la gestión fiscal</t>
  </si>
  <si>
    <t>Cumplimiento en el traslado de hallazgos fiscales</t>
  </si>
  <si>
    <t>Oportunidad en el traslado de hallazgos fiscales</t>
  </si>
  <si>
    <t>Eficiencia</t>
  </si>
  <si>
    <t>Efectividad de los Hallazgos Fiscales</t>
  </si>
  <si>
    <t>Tasa de retorno del control fiscal</t>
  </si>
  <si>
    <t>Medir el nivel de satisfacción de los clientes internos atendidos  frente a la provisión del servicio de transporte</t>
  </si>
  <si>
    <t>Nivel de satisfacción del cliente interno en la provisión de servicios de transporte</t>
  </si>
  <si>
    <t>Percepción de los Concejales sobre los productos y servicios de la Contraloría entregados.</t>
  </si>
  <si>
    <t>Implementación mecanismos de control social a la gestión pública.</t>
  </si>
  <si>
    <t>Índice de decisiones procesales para evitar Prescripción</t>
  </si>
  <si>
    <t>Evitar la prescripción de los procesos de responsabilidad fiscal</t>
  </si>
  <si>
    <t xml:space="preserve">Índice de Decreto de Medida Cautelar en Procesos de Responsabilidad Fiscal </t>
  </si>
  <si>
    <t>Lograr el resarcimiento del daño patrimonial</t>
  </si>
  <si>
    <t>Cuantía del Recaudo Efectuado en Procesos de Jurisdicción Coactiva</t>
  </si>
  <si>
    <t xml:space="preserve">Índice de procesos terminados </t>
  </si>
  <si>
    <t>Anual</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</si>
  <si>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</si>
  <si>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</si>
  <si>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</si>
  <si>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</si>
  <si>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</si>
  <si>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</si>
  <si>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</si>
  <si>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</si>
  <si>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</si>
  <si>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</si>
  <si>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</si>
  <si>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</si>
  <si>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</si>
  <si>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</si>
  <si>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</si>
  <si>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</si>
  <si>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</si>
  <si>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</si>
  <si>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</si>
  <si>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</si>
  <si>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</si>
  <si>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</si>
  <si>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</si>
  <si>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</si>
  <si>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</si>
  <si>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</si>
  <si>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</si>
  <si>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</si>
  <si>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</si>
  <si>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</si>
  <si>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</si>
  <si>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</si>
  <si>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</si>
  <si>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</si>
  <si>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</si>
  <si>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</si>
  <si>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Número de actividades ejecutadas * 100/ Número de actividades programadas en el plan de trabajo</t>
  </si>
  <si>
    <t xml:space="preserve">Eficacia </t>
  </si>
  <si>
    <t xml:space="preserve">Nivel de cumplimiento de campañas de comunicación </t>
  </si>
  <si>
    <t>Medir la percepción de los periodistas  sobre la gestión de la entidad.</t>
  </si>
  <si>
    <t>Implementación de procesos de pedagogía social formativa e ilustrativa</t>
  </si>
  <si>
    <t>Medir el cumplimiento de las actividades pedagógicas programadas.</t>
  </si>
  <si>
    <t>Conocer la percepción de los concejales de Bogotá respecto a la Contraloría.</t>
  </si>
  <si>
    <t>Conocer la percepción de los ciudadanos de Bogotá respecto a la Contraloría.</t>
  </si>
  <si>
    <t>Medir el cumplimiento de las actividades de control social programadas.</t>
  </si>
  <si>
    <t>No. De actividades  que incluyen  mecanismos de control social e instrumentos de interacción a la gestión pública ejecutadas *100 / Total de actividades que  incluyen mecanismos de control social e instrumentos de interacción a la gestión pública programadas.</t>
  </si>
  <si>
    <t xml:space="preserve">Medir el recaudo efectuado por los procesos de jurisdicción coactiva </t>
  </si>
  <si>
    <t>Medir la Oportunidad en la provisión de servicios de mantenimiento preventivo y correctivo de equipos informáticos</t>
  </si>
  <si>
    <t xml:space="preserve">Conocer la opinión de los usuarios de los servicios ofrecidos por el Proceso de Gestión Documental
</t>
  </si>
  <si>
    <t xml:space="preserve">Nivel de cumplimiento en la ejecución de las capacitaciones orientadas a la aplicación del Programa de Gestión Documental </t>
  </si>
  <si>
    <t>Fortalecer la capacidad institucional mediante la construcción de una infraestructura de servicios robusta, accesible, confiable y de alta disponibilidad, la mejora de la infraestructura física y del parque automotor, organización del acervo documental e implementación del programa PIGA ; con el fin de lograr un control fiscal efectivo y transparente.</t>
  </si>
  <si>
    <t>Desarrollar actividades y/o estrategias institucionales e interinstitucionales en el marco del Plan Anticorrupcion de la Contraloría de Bogotá D.C.</t>
  </si>
  <si>
    <t>Implementar 100% soluciones tecnológicas que involucran los componentes de hardware, software y comunicaciones  para el fortalecimiento de las TIC´s en la Contraloría de Bogotá.</t>
  </si>
  <si>
    <t>Adecuar y remodelar áreas de trabajo, para  las sedes pertenecientes a la Contraloría de Bogotá D.C.</t>
  </si>
  <si>
    <t xml:space="preserve">Ejecutar 100% los programas ambientales establecidos en el Plan Institucional de Gestión Ambiental PIGA 2012 – 2016. </t>
  </si>
  <si>
    <t>Organización de 2.000 metros lineales de los fondos documentales del Archivo Central de la Contraloria de Bogotá D.C. (identificacion, organización, clasificación y depuración).</t>
  </si>
  <si>
    <t>FILA_47</t>
  </si>
  <si>
    <t>FILA_48</t>
  </si>
  <si>
    <t>FILA_49</t>
  </si>
  <si>
    <t>FILA_50</t>
  </si>
  <si>
    <t>FILA_51</t>
  </si>
  <si>
    <t>FILA_52</t>
  </si>
  <si>
    <t>FILA_53</t>
  </si>
  <si>
    <t>FILA_54</t>
  </si>
  <si>
    <t>FILA_55</t>
  </si>
  <si>
    <t>FILA_56</t>
  </si>
  <si>
    <t>FILA_57</t>
  </si>
  <si>
    <t>FILA_58</t>
  </si>
  <si>
    <t>FILA_59</t>
  </si>
  <si>
    <t>FILA_60</t>
  </si>
  <si>
    <t>FILA_61</t>
  </si>
  <si>
    <t>Verificar el cumplimiento de las campañas de comunicación.</t>
  </si>
  <si>
    <t>Percepción de los ciudadanos sobre la Entidad.</t>
  </si>
  <si>
    <t>Evitar la inactividad procesal</t>
  </si>
  <si>
    <t>No. sujetos de control auditados mediante cualquier actuación de control fiscal en la vigencia *100/Total de sujetos de control de la CB</t>
  </si>
  <si>
    <t>NA</t>
  </si>
  <si>
    <t>1. Fortalecer la vigilancia y control a la gestión fiscal desde los resultados y el impacto.
2. Vincular a la ciudadanía en el ejercicio del control fiscal para que genere insumos al proceso auditor y sea aliada en el control de los recursos públicos.
3.Optimizar la gestión de la Entidad hacia el mejoramiento continuo, para cumplir su misión con altos estándares de calidad.
4.. Fortalecer la capacidad institucional, optimizando los recursos, hacia un control fiscal efectivo.
5.. Estar a la vanguardia de las tecnologías de la información y las comunicaciones - TICs, que potencialicen los procesos y fortalezcan el ejercicio de control fiscal.</t>
  </si>
  <si>
    <t>1.1. Orientar el ejercicio de la vigilancia y control fiscal a resultados efectivos que contribuyan al mejoramiento de la calidad de vida de los ciudadanos.</t>
  </si>
  <si>
    <t>1.2. Fortalecer el Proceso de Responsabilidad Fiscal y Jurisdicción Coactiva, a través de la articulación con el proceso auditor y haciendo efectivo el mecanismo de oralidad.</t>
  </si>
  <si>
    <t>1.3. Lograr mayor efectividad en la evaluación de las políticas públicas para contribuir en la sostenibilidad de la ciudad.</t>
  </si>
  <si>
    <t>1.4. Fortalecer los estudios e informes macroeconómicos, sociales y ambientales como eje central del ejercicio auditor.</t>
  </si>
  <si>
    <t xml:space="preserve">1.5. Mejorar los resultados de la Entidad, a través del fortalecimiento del mecanismo de Beneficios del Control Fiscal.  </t>
  </si>
  <si>
    <t>2.1. Fortalecer los mecanismos de control social e instrumentos de interacción para  mejorar el ejercicio del control social y la percepción de los clientes (ciudadanía y concejo) respecto a la Contraloría.</t>
  </si>
  <si>
    <t>2.2. Formar ciudadanos en temas relacionados con la gestión y el control fiscal, para recibir insumos de calidad relacionados con las problemáticas y soluciones en el marco del control fiscal.</t>
  </si>
  <si>
    <t>2.3. Implementar mecanismos de Comunicación Pública y Pedagogía Ciudadana, haciendo uso efectivo de los medios comunicacionales disponibles.</t>
  </si>
  <si>
    <t>2.4. Rendir Cuentas a la Ciudad de manera efectiva y oportuna.</t>
  </si>
  <si>
    <t>3.1. Fortalecer el Sistema Integrado de Gestión - SIG a partir de la optimización de los procesos y la adecuada administración de los riesgos, teniendo como eje de acción el efectivo cumplimiento misional de la Entidad.</t>
  </si>
  <si>
    <t>3.2. Fortalecer la gestión documental como herramienta que facilite la administración y manejo archivístico.</t>
  </si>
  <si>
    <t>4.1. Lograr mayor efectividad en la administración del talento humano de la entidad, (perfiles Vs planificación institucional).</t>
  </si>
  <si>
    <t>4.2. Mejorar las competencias laborales de los funcionarios, para lograr mayor eficiencia institucional.</t>
  </si>
  <si>
    <t>4.3. Propiciar condiciones laborales, familiares y sociales adecuadas, para el mejoramiento de la calidad de vida de los funcionarios.</t>
  </si>
  <si>
    <t>4.4. Desarrollar valores organizacionales en función de una cultura de servicio público que genere sentido de pertenencia y compromiso institucional.</t>
  </si>
  <si>
    <t>4.5. Optimizar los recursos físicos y ffinancieros que permitan satisfacer las necesidades de la gestión institucional.</t>
  </si>
  <si>
    <t>5.1. Fortalecer la infraestructura tecnológica y de la información a los nuevos avances, para cumplir de manera efectiva la misión institucional.</t>
  </si>
  <si>
    <t>5.2. Proteger la información institucional, buscando mantener la confidencialidad, la disponibilidad, integridad y seguridad de los datos.</t>
  </si>
  <si>
    <t xml:space="preserve">5.3. Desarrollar la estrategia de gobierno en línea, para que  la gestión institucional sea más eficiente, transparente y participativa. </t>
  </si>
  <si>
    <r>
      <t xml:space="preserve">La Contraloría de Bogotá, D.C., </t>
    </r>
    <r>
      <rPr>
        <sz val="11"/>
        <rFont val="Arial"/>
        <family val="2"/>
      </rPr>
      <t>es la entidad que</t>
    </r>
    <r>
      <rPr>
        <sz val="11"/>
        <color indexed="63"/>
        <rFont val="Arial"/>
        <family val="2"/>
      </rPr>
      <t xml:space="preserve"> </t>
    </r>
    <r>
      <rPr>
        <b/>
        <sz val="11"/>
        <rFont val="Arial"/>
        <family val="2"/>
      </rPr>
      <t>vigila la gestión fiscal de la Administración Distrital y de los particulares que manejan fondos o bienes públicos</t>
    </r>
    <r>
      <rPr>
        <sz val="11"/>
        <color indexed="63"/>
        <rFont val="Arial"/>
        <family val="2"/>
      </rPr>
      <t>, en aras del mejoramiento de la calidad de vida de los ciudadanos del Distrito Capital</t>
    </r>
  </si>
  <si>
    <t xml:space="preserve">  En el año 2020, la Contraloría de Bogotá, D.C., será reconocida por los ciudadanos como una entidad confiable por su efectividad en la vigilancia y control del uso adecuado de los recursos públicos, fundada en la participación ciudadana, la sostenibilidad y el uso de la tecnología.</t>
  </si>
  <si>
    <t xml:space="preserve">Para cumplir a cabalidad los objetivos y metas contempladas en este Plan Estratégico, es necesario partir de unos principios que enmarcaran las  actuaciones de la Contraloría de Bogotá, D.C.:
1.Partiremos del conocimiento de la administración pública desde la  gestión,  para vigilarla de manera eficaz y eficiente.
2.Seremos aliados de la Administración, no cómplice
3.Se hará una gestión seria, técnica e independiente, alejada de protagonismos  innecesarios.
4. Se buscará la articulación  de la universidad, la empresa y el Estado como  técnica sofisticada de control fiscal. 
5. Como aliada de la administración, se evaluará la eficiencia del gestor fiscal, no solo en sus medios sino en sus  resultados
 Proporcionará al Concejo la información técnica, veraz y oportuna para el ejercicio del control político.
 No se concentrará en el número exorbitante de hallazgos sino en el resarcimiento efectivo del daño.
 Como aliada incentivará la cultura de planes de mejoramiento, convertidos  en herramienta de orientación permanente hacia la excelencia administrativa.
 Como aliada, se apoyará en las oficinas de control interno de las entidades para que se consoliden como instancias de autocontrol.
 Verificará y evaluará el cumplimiento del plan de desarrollo para que lo aprobado por el Concejo, no sea letra muerta sino realidad palpable que se traduce en bienestar de los Bogotanos.
 Como aliada solicitará al Concejo y a la administración el respaldo para la modernización de la Contraloría que nos permita avanzar en la vigilancia y auditoría en línea,  así como el fortalecimiento del proceso  oral, en busca del anhelo de una Contraloría cero papel.
 Será aliada de los beneficiarios  de las políticas sociales porque en la ejecución de los recursos públicos el control será  exhaustivo.
 Será aliada de la planificación y los estudios que soporten las buenas decisiones administrativas y contractuales.
 Será aliada del usuario, de su bolsillo y de la calidad de los servicios  que recibe.
 Será aliada del desarrollo sostenible con un principio básico: en caso de duda prima el medio  ambiente.
 Será aliada de las localidades para que con eficiencia y transparencia cumplan sus funciones de ser la instancia efectiva para  atender las necesidades de los ciudadanos.
 Será aliada de la administración promoviendo la cultura del control fiscal y el fortalecimiento de las veedurías ciudadanas con conocimientos técnicos y representación  legítima.
 Será aliada de la administración, logrando que la ciudadanía se sienta orgullosa del  ejercicio del control fiscal.
 </t>
  </si>
  <si>
    <t>Nivel de  cumplimiento del  plan de trabajo para el mantenimiento de la certificación.</t>
  </si>
  <si>
    <t>Medir el cumplimiento de las actividades tendientes al mantenimiento de la certificación.</t>
  </si>
  <si>
    <t>Nivel de cumplimiento en la formulación del   Plan Estratégico 2016-2020.</t>
  </si>
  <si>
    <t>Medir el cumplimiento en la formulación  del Plan Estratégico.</t>
  </si>
  <si>
    <t>Plan Estratégico 2016-2020, formulado 
SI = 100%
NO = 0%</t>
  </si>
  <si>
    <t>Nivel de cumplimiento en la elaboración del estudio sobre los cambios de la ISO 9001:2015</t>
  </si>
  <si>
    <t>Medir el cumplimiento en la elaboración del estudio.</t>
  </si>
  <si>
    <t>Estudio elaborado sobre el impacto que genera la norma ISO 9001:20115 en el SIG. 
SI = 100%
NO = 0%</t>
  </si>
  <si>
    <t xml:space="preserve">Nivel de cumplimiento en la ejecución de los recursos de la meta 1  del proyecto de inversión 1194.   </t>
  </si>
  <si>
    <t>Medir la eficacia en la ejecución de los recursos asignados a la meta 1 del proyecto de inversión 1194.</t>
  </si>
  <si>
    <t>Total del Presupuesto ejecutado* 100 / Total Presupuesto asignado</t>
  </si>
  <si>
    <t xml:space="preserve">Nivel de cumplimiento en la ejecución de los recursos de la meta  2 del proyecto de inversión 1194.   </t>
  </si>
  <si>
    <t>Medir la eficacia en la ejecución de los recursos asignados a la meta 2 del proyecto de inversión 1194.</t>
  </si>
  <si>
    <t>Nivel de avance en el desarrollo del Sistema de Seguridad de la Información de la CB</t>
  </si>
  <si>
    <t>Medir el cumplimiento de las acciones realizadas para el desarrollo de la Fase 1. del SGSI</t>
  </si>
  <si>
    <t>No de actividades ejecutadas * 100 / No. de Actividades programadas en el desarrollo del SGSI</t>
  </si>
  <si>
    <t>Nivel de avance en la Implementación del Modelo de Datos Abiertos de la CB</t>
  </si>
  <si>
    <t>Determinar la estructura del Modelo de Datos Abiertos de la CB en cumplimiento al Decreto 1078-2015</t>
  </si>
  <si>
    <t>No de datos abiertos estructurados *100  / No. de datos Abiertos definidos</t>
  </si>
  <si>
    <t>No. de campañas de comunicación  ejecutadas *100/ No. de campañas de comunicación programadas (6).</t>
  </si>
  <si>
    <t xml:space="preserve">Percepción de los funcionarios de la entidad frente a las campañas de comunicación </t>
  </si>
  <si>
    <t>Medir la percepción de los funcionarios sobre las campañas de comunicación de la entidad</t>
  </si>
  <si>
    <t xml:space="preserve">No. de funcionarios encuestados que tienen percepción positiva sobre las campañas de comunicación ejecutadas   * 100/ Total de funcionarios encuestados.  </t>
  </si>
  <si>
    <t>Percepción de los periodistas sobre la gestión de la entidad durante la vigencia.</t>
  </si>
  <si>
    <t>No. de periodistas encuestados que tienen percepción positiva sobre la gestión de la entidad*100 total de periodistas encuestados.</t>
  </si>
  <si>
    <t>Nivel de cumplimiento en la socialización de los resultados de la gestión a través de la rendición de cuentas de la Entidad</t>
  </si>
  <si>
    <t>Medir la eficacia en la socialización de los resultados de la Rendición de Cuentas</t>
  </si>
  <si>
    <t>No de socializaciones publicadas en los diferentes medios de comunicación sobre  resultados de la Rendición de Cuentas*100/ No. de rendición de cuentas realizadas por la Entidad.</t>
  </si>
  <si>
    <t>No. De actividades de pedagogía social ejecutadas *100 / Total de actividades de pedagogía social programadas.</t>
  </si>
  <si>
    <t xml:space="preserve">No. de Concejales encuestados  con percepción positiva sobre el servicio al cliente prestado por la Contraloría de Bogotá * 100 / Total de Concejales encuestados.  </t>
  </si>
  <si>
    <t xml:space="preserve">No. de ciudadanos encuestados  con percepción positiva sobre el servicio al cliente prestado por la Contraloría de Bogotá * 100 / Total de ciudadanos encuestados.  </t>
  </si>
  <si>
    <t>Nivel de Cumplimiento en la socialización del nuevo "Plan de Desarrollo 2016-2020" y su articulación con el correspondiente Plan de Acción Distrital.</t>
  </si>
  <si>
    <t xml:space="preserve">Medir el cumplimiento de la  socialización del nuevo Plan de Desarrollo y su articulación con el Plan de Acción Distrital </t>
  </si>
  <si>
    <t>(Número de direcciones que hacen parte del PVCGF socializadas /Total direcciones que hacen parte del PVCGF (12)) * 100</t>
  </si>
  <si>
    <t>Nivel de Cumplimiento en la socialización de la Metodología para la Evaluación Fiscal de Políticas Públicas Distritales</t>
  </si>
  <si>
    <t>Medir el cumplimiento en la  socialización de la Metodología para la Evaluación Fiscal de Políticas Públicas Distritales</t>
  </si>
  <si>
    <r>
      <t>Nivel de Cumplimiento en la elaboración de la Revista</t>
    </r>
    <r>
      <rPr>
        <i/>
        <sz val="10"/>
        <rFont val="Arial"/>
        <family val="2"/>
      </rPr>
      <t xml:space="preserve"> "Bogotá Económica"</t>
    </r>
  </si>
  <si>
    <r>
      <t xml:space="preserve">Medir el cumplimiento en la elaboración de la revista </t>
    </r>
    <r>
      <rPr>
        <i/>
        <sz val="10"/>
        <rFont val="Arial"/>
        <family val="2"/>
      </rPr>
      <t>"Bogotá Económica"</t>
    </r>
    <r>
      <rPr>
        <sz val="10"/>
        <rFont val="Arial"/>
        <family val="2"/>
      </rPr>
      <t xml:space="preserve"> </t>
    </r>
  </si>
  <si>
    <t>Revistas elaboradas</t>
  </si>
  <si>
    <t>Nivel de cumplimiento en la socialización de los estudios e informes programados en el PAE 2016</t>
  </si>
  <si>
    <t>Medir el cumplimiento de las  socializaciones  efectuadas a los informes y estudios seleccionados</t>
  </si>
  <si>
    <t>(Número de socializaciones realizadas /Total de informes y estudios seleccionados (4) *100</t>
  </si>
  <si>
    <t>Medir la cobertura del control fiscal en los sujetos de control y particulares que manejan fondos o bienes del Distrito Capital.</t>
  </si>
  <si>
    <t>Medir el cumplimiento en el traslado de hallazgos fiscales generados durante la vigencia 2016</t>
  </si>
  <si>
    <t>No. Hallazgos fiscales determinados en la vigencia  trasladados a la Dirección de RF y JC * 100 / Total de Hallazgos fiscales registrados en informes finales de auditoria comunicados en la vigencia.</t>
  </si>
  <si>
    <t>Medir la oportunidad en el traslado de hallazgos fiscales a la DRFJC generados durante la vigencia 2016</t>
  </si>
  <si>
    <t>No. Hallazgos fiscales determinados en la vigencia trasladados a la Dirección de RF y JC  a más tardar dentro de los cinco (5) días hábiles siguientes al cierre de auditoria * 100 / Total Hallazgos fiscales registrados en informes finales de auditoria comunicados en la vigencia.</t>
  </si>
  <si>
    <t>Medir la efectividad en el traslado de hallazgos fiscales a la DRFJC generados durante la vigencia 2016</t>
  </si>
  <si>
    <t>No. Hallazgos fiscales devueltos por parte de la Dirección de Responsabilidad Fiscal correspondientes la vigencia en estudio * 100 / Total de Hallazgos fiscales trasladados  del 1 de enero al 30 de septiembre de la vigencia en curso a la Dirección de RF y JC .</t>
  </si>
  <si>
    <t>Oportunidad en el tramite de las Indagaciones Preliminares Terminadas</t>
  </si>
  <si>
    <t>Medir el tiempo que se utiliza para el trámite de la Indagación Preliminar.</t>
  </si>
  <si>
    <t>Promedio de días utilizados en el trámite de las Indagaciones Preliminares Terminadas</t>
  </si>
  <si>
    <t>Valor de los beneficios del proceso de vigilancia y control a la gestión fiscal generados en la vigencia *100 /Valor del presupuesto ejecutado de la Contraloría de Bogotá, D.C. durante el periodo evaluado</t>
  </si>
  <si>
    <t>Cubrimiento de las direcciones integrantes del proceso, mediante actividades de sensibilización sobre Beneficios de Control Fiscal</t>
  </si>
  <si>
    <t xml:space="preserve">Medir el cubrimiento  de las dependencias integrantes del proceso mediante actividades tendientes a sensibilizar sobre Beneficios de Control Fiscal </t>
  </si>
  <si>
    <t>No. de Direcciones integrantes del PVCGF que recibieron actividades de sensibilización sobre Beneficios de Control Fiscal * 100/ No. total de direcciones  integrantes del Proceso de VCGF</t>
  </si>
  <si>
    <t>Grado de cumplimiento en la emisión de boletines por la Subdirección de Análisis Estadísticas e Indicadores</t>
  </si>
  <si>
    <t>Medir  el grado de emisión de boletines</t>
  </si>
  <si>
    <t xml:space="preserve">No de boletines emitidos * 100 /No. De boletines programados </t>
  </si>
  <si>
    <t xml:space="preserve">Número de procesos con decreto de medida cautelar en la vigencia 2016 *100/ Número de Procesos de Responsabilidad Fiscal con información patrimonial positiva  </t>
  </si>
  <si>
    <t>Eficacia de los hallazgos fiscales</t>
  </si>
  <si>
    <t>Medir la eficacia de los hallazgos fiscales.</t>
  </si>
  <si>
    <t xml:space="preserve">Cantidad de Autos de Apertura o Autos de Apertura e Imputación suscritos en la vigencia más número de memorando de devolución de hallazgos fiscales e indagaciones preliminares de la vigencia 2016  evaluados/ Cantidad de Hallazgos e indagaciones preliminares  de la vigencia 2016 radicados con anterioridad al 30 de octubre de la vigencia en curso * 100 </t>
  </si>
  <si>
    <t>Índice de evaluación de hallazgos fiscales</t>
  </si>
  <si>
    <t>Medir el índice de hallazgos fiscales evaluados</t>
  </si>
  <si>
    <t xml:space="preserve">Cantidad de Autos de Apertura o Autos de Apertura e Imputación de Proceso de Responsabilidad Fiscal más número de memorandos de Devolución de hallazgos e indagaciones preliminares cualquiera sea su vigencia / Inventario total de Hallazgos radicados cualquiera sea su vigencia  * 100 </t>
  </si>
  <si>
    <t xml:space="preserve">Número de decisiones ejecutoriadas correspondientes a archivos, cesación de la acción fiscal  y fallos con o sin de los procesos de Responsabilidad Fiscal de la vigencia 2011  *100/ Número de procesos activos de la vigencia 2011,  que estén en trámite para decisión de fondo. </t>
  </si>
  <si>
    <t>Número de procesos con ejecutoria  correspondientes a la decisión del  artículo 52 Ley 610 de 2000  y  Artículo 111 de la Ley 1474 de 2011 cesación de la acción fiscal *100 / Número de procesos de Responsabilidad Fiscal ejecutoriados  durante la vigencia</t>
  </si>
  <si>
    <t xml:space="preserve">Valor de la cuantía recaudada en la vigencia </t>
  </si>
  <si>
    <t>Eficacia en la  representación judicial y administrativa.</t>
  </si>
  <si>
    <t>Medir el cumplimiento de las actuaciones administrativas y judiciales para la adecuada defensa de los intereses de la Entidad.</t>
  </si>
  <si>
    <t>Número de actuaciones realizadas en la representación judicial y extrajudicial de la Entidad/No. de actuaciones requeridas para la representación judicial y extrajudicial de la Entidad X 100</t>
  </si>
  <si>
    <t>Asesorías brindadas por la Oficina Asesora Jurídica</t>
  </si>
  <si>
    <t>Medir el grado de cumplimiento de las asesorías jurídicas solicitadas a la Oficina Asesora jurídica.</t>
  </si>
  <si>
    <t>Número de asesorías brindadas por la OAJ  /No. de asesorías requeridas a la OAJ *100</t>
  </si>
  <si>
    <t>Nivel de cumplimiento de  las Jornadas de fortalecimiento de Clima Laboral</t>
  </si>
  <si>
    <t>Medir el cumplimiento de la realización de las Jornadas de fortalecimiento de Clima Laboral</t>
  </si>
  <si>
    <t xml:space="preserve">Jornadas de sensibilización realizadas*100/Jornadas de sensibilización programadas
</t>
  </si>
  <si>
    <t>Nivel de cumplimiento en la  emisión de  boletines con las políticas del régimen disciplinario</t>
  </si>
  <si>
    <t>Medir el cumplimiento de la emisión de boletines con las políticas del régimen disciplinario</t>
  </si>
  <si>
    <t>Boletines emitidos*100/ Boletines programados</t>
  </si>
  <si>
    <t xml:space="preserve">Nivel de cumplimiento de las horas hombre de formación </t>
  </si>
  <si>
    <t>Medir el cumplimiento de horas hombre de formación</t>
  </si>
  <si>
    <t>IHH=Σ_(i=1)^(i=n)▒〖 〖No.horascapacitació n〗_i×〖Pob.beneficia ria〗_i 〗, Qi=1,2,…,n programas de capacitación realizados/Total de horas hombre programadas</t>
  </si>
  <si>
    <t>Nivel de cumplimiento de las actividades necesarias para elaborar el proyecto de ajuste parcial a la estructura y planta de personal</t>
  </si>
  <si>
    <t>Medir el cumplimiento de las actividades necesarias  para elaborar el proyecto de ajuste parcial a la estructura y planta de personal</t>
  </si>
  <si>
    <t>Actividades realizadas *100/Actividades programadas  para elaborar el proyecto de ajuste parcial a la estructura y planta de personal de la Contraloría de Bogotá, D. C.</t>
  </si>
  <si>
    <t>Nivel de cumplimiento de las campañas de divulgación a fin de desarrollar y fomentar los ocho (8) valores organizacionales</t>
  </si>
  <si>
    <t>Medir el cumplimiento de las campañas de divulgación a fin de desarrollar y fomentar los ocho (8) valores organizacionales.</t>
  </si>
  <si>
    <t xml:space="preserve">Valores divulgados *100/Valores a divulgar  a través de los medios de comunicación institucionales </t>
  </si>
  <si>
    <t>Nivel de cumplimiento en el seguimiento a la ejecución Presupuestal</t>
  </si>
  <si>
    <t>Medir el cumplimiento en el seguimiento a la ejecución presupuestal.</t>
  </si>
  <si>
    <t xml:space="preserve">Valor total compromisos presupuestales * 100 / Total Presupuesto definitivo de la vigencia </t>
  </si>
  <si>
    <t>Nivel de cumplimiento en el seguimiento a la  Ejecución del PAC</t>
  </si>
  <si>
    <t xml:space="preserve">Medir el cumplimiento en el seguimiento  a la ejecución del PAC </t>
  </si>
  <si>
    <t xml:space="preserve">Valor  ejecutado del PAC * 100/ Total del PAC programado. </t>
  </si>
  <si>
    <t xml:space="preserve">Reporte de los Estados Financieros </t>
  </si>
  <si>
    <t>Medir el cumplimiento en el reporte de la información de los Estados Financieros.</t>
  </si>
  <si>
    <t>Estados Financieros reportados.</t>
  </si>
  <si>
    <t xml:space="preserve">Nivel de cumplimiento en la ejecución del Plan Anual de Adquisiciones. </t>
  </si>
  <si>
    <t>Medir la eficacia en la ejecución del Plan Anual de Adquisiciones de la Contraloría de Bogotá.</t>
  </si>
  <si>
    <t>Número de contratos suscritos previstos en el PAA * 100/Total de contratos a suscribir proyectados en el PAA</t>
  </si>
  <si>
    <t xml:space="preserve">
Efectividad</t>
  </si>
  <si>
    <t>No. de encuestados usuarios del servicio que califican como satisfactorio la prestación del servicio * 100% / Total de encuestados que calificaron el servicio de transporte.</t>
  </si>
  <si>
    <t xml:space="preserve">Nivel de satisfacción del cliente interno frente  a la provisión del servicio de aseo y cafetería </t>
  </si>
  <si>
    <t>Medir el nivel de satisfacción de los clientes internos  frente a la provisión del servicio de Aseo y Cafetería</t>
  </si>
  <si>
    <t>No. De encuestados que califican como satisfactorio  la prestación del servicio *100% / Total de encuestados que calificaron el servicio de aseo y cafetería</t>
  </si>
  <si>
    <t>Promedio de la atención de los servicios de mantenimiento preventivo y correctivo de equipos informáticos, de acuerdo a los requerimientos efectuados por las dependencias de la Entidad.</t>
  </si>
  <si>
    <t xml:space="preserve">Promedio de tiempo utilizado en atender los  servicios de mantenimiento preventivo y/o correctivo de equipos informáticos, desde la fecha de solicitud hasta la atención del mismo.
</t>
  </si>
  <si>
    <t>Promedio del tiempo de  atención de las solicitudes para el suministro de elementos de consumo.</t>
  </si>
  <si>
    <t>Medir la oportunidad en el tiempo de atención de las solicitudes de   elementos de consumo.</t>
  </si>
  <si>
    <t>Promedio de tiempo utilizado en  atender las solicitudes de suministro de elementos de consumo,  desde la fecha de solicitud hasta la atención del mismo.</t>
  </si>
  <si>
    <t>Nivel de cumplimiento en la ejecución de los recursos de la meta 2 del proyecto de inversión 1195.</t>
  </si>
  <si>
    <t>Medir la eficacia en la ejecución de los recursos asignados a la meta 2 del proyecto de inversión 1195.</t>
  </si>
  <si>
    <t>Total de los recursos comprometidos  * 100/Total de recursos presupuestales asignados a la meta 2 del proyecto de inversión 1195.</t>
  </si>
  <si>
    <t>Nivel de cumplimiento en la ejecución de los recursos de la meta 2 del proyecto de inversión 1196.</t>
  </si>
  <si>
    <t>Medir la eficacia en la ejecución de los recursos asignados a la meta 2 del proyecto de inversión 1196.</t>
  </si>
  <si>
    <t>Total de los recursos comprometidos  * 100/Total de recursos presupuestales asignados a la meta 2 del proyecto de inversión 1196.</t>
  </si>
  <si>
    <t>Nivel de  cumplimiento de las Transferencias  documentales primarias</t>
  </si>
  <si>
    <t>Medir el porcentaje de cumplimiento de las transferencias primarias programadas durante la vigencia 2016</t>
  </si>
  <si>
    <t xml:space="preserve">No. de Transferencias primarias recibidas en el  período de análisis * 100 / Total Transferencias primarias programadas </t>
  </si>
  <si>
    <t>Nivel de satisfacción del cliente interno frente a los servicios ofrecidos por el Proceso de Gestión Documental</t>
  </si>
  <si>
    <t>No. de encuestados usuarios del servicio que califican como satisfactorio la prestación del mismo * 100/ Total de usuarios encuestados que califican el servicio del Proceso de Gestión Documental.</t>
  </si>
  <si>
    <t>Medir el cumplimiento de las capacitaciones orientadas a la aplicación del  programa de Gestión Documental</t>
  </si>
  <si>
    <t>No. de dependencias capacitadas en relación con el Programa de Gestión Documental *100 / Total de dependencias  programadas a capacitar en relación con el Programa de Gestión Documental</t>
  </si>
  <si>
    <t>Nivel de cumplimiento en la ejecución de los proyectos archivísticos previstos en el PINAR</t>
  </si>
  <si>
    <t>Medir el cumplimiento en la ejecución de los proyectos archivísticos previstos en el PINAR</t>
  </si>
  <si>
    <t>No. de proyectos archivísticos ejecutados  *100 / Total de proyectos archivísticos   programados en el PINAR a ser ejecutados en la vigencia 2016</t>
  </si>
  <si>
    <t>Nivel de cumplimiento en la ejecución de los recursos previstos en la meta 7 del Proyecto 776 plan de desarrollo 2012 - 2016 "Bogotá Humana" y de la Meta 3 del proyecto de inversión 1195 del Plan de Desarrollo 2016-2020 "Bogotá mejor para todos".</t>
  </si>
  <si>
    <t>Medir la eficacia en la ejecución de los recursos asignados a la meta 7 del Proyecto 776 plan de desarrollo 2012 - 2016 "Bogotá Humana" y de la Meta 3 del proyecto de inversión 1195 del Plan de Desarrollo 2016-2020 "Bogotá mejor para todos"..</t>
  </si>
  <si>
    <t>Total de los recursos comprometidos  * 100/Total de recursos presupuestales asignados a la meta 7 del Proyecto 776 plan de desarrollo 2012 - 2016 "Bogotá Humana" y de la Meta 3 del proyecto de inversión 1195 del Plan de Desarrollo 2016-2020 "Bogotá mejor para todos".</t>
  </si>
  <si>
    <t xml:space="preserve">Nivel de Cumplimiento  auditorias internas  </t>
  </si>
  <si>
    <t xml:space="preserve">Medir el Cumplimiento en la ejecución de las auditorias internas programadas en el PAEI de la vigencia </t>
  </si>
  <si>
    <r>
      <t>Número de auditorias internas  realizadas</t>
    </r>
    <r>
      <rPr>
        <b/>
        <sz val="10"/>
        <rFont val="Arial"/>
        <family val="2"/>
      </rPr>
      <t xml:space="preserve"> * 100</t>
    </r>
    <r>
      <rPr>
        <sz val="10"/>
        <rFont val="Arial"/>
        <family val="2"/>
      </rPr>
      <t xml:space="preserve"> / Total Número de auditorias  programadas y aprobadas en el PAEI</t>
    </r>
  </si>
  <si>
    <t>Nivel de  cumplimiento de los planes de Mejoramiento</t>
  </si>
  <si>
    <t xml:space="preserve">Establecer el avance en la ejecución de las verificaciones a los planes de mejoramiento  programados en el PAEI de la vigencia </t>
  </si>
  <si>
    <t xml:space="preserve">Número de verificaciones realizadas a los planes de mejoramiento  *100 / Número total de verificaciones programadas y aprobadas  a los planes de mejoramiento </t>
  </si>
  <si>
    <t xml:space="preserve">Nivel de cumplimiento de las actividades de sensibilización Fomento de Cultura de Autocontrol y autoevaluación </t>
  </si>
  <si>
    <t xml:space="preserve">Medir el cumplimiento de las actividades de sensibilización sobre la cultura del autocontrol y autoevaluación  programadas en el PAEI de la vigencia </t>
  </si>
  <si>
    <t>Número de actividades adelantadas de sensibilización sobre la cultura de autocontrol y autoevaluación  *100 / Número total  de actividades programadas y aprobadas de sensibilización en fomento de la cultura de autocontrol y autoevaluación</t>
  </si>
  <si>
    <t>Verificación cumplimiento  acciones Mapa de Riesgos por procesos</t>
  </si>
  <si>
    <t xml:space="preserve">Establecer el avance en la ejecución de las verificaciones a los mapas de riesgos por procesos programados en el PAEI de la vigencia </t>
  </si>
  <si>
    <t>Número de verificaciones realizadas al Mapa de Riesgos por procesos  *100 / Número de verificaciones programadas y aprobadas al Mapa de Riesgos por procesos</t>
  </si>
  <si>
    <t>Cumplimiento presentación de informes a entes externos</t>
  </si>
  <si>
    <t xml:space="preserve">Establecer el cumplimiento en los informes reportados a entes externos, programadas en el PAEI de la vigencia </t>
  </si>
  <si>
    <t>Número de informes establecidos por ley presentados a entes externos * 100 / Número de informes establecidos por Ley</t>
  </si>
  <si>
    <r>
      <rPr>
        <b/>
        <sz val="10"/>
        <rFont val="Arial"/>
        <family val="2"/>
      </rPr>
      <t>Sgto.</t>
    </r>
    <r>
      <rPr>
        <sz val="10"/>
        <rFont val="Arial"/>
        <family val="2"/>
      </rPr>
      <t xml:space="preserve"> Dic/2016. El indicador refleja un cumplimiento del 100% ubicándose en rango Satisfactorio. El Plan Estratégico 2016-2020 “Una Contraloría aliada con Bogotá” fue aprobado en  Comité Directivo realizado el 25/08/2016 (acta No. 5) y publicado en la intranet y página Web de la Entidad en el link de transparencia a la información pública. Este documento incorpora y difunde las principales líneas de acción que nos proponemos adelantar en el corto y medio plazo, orientadas al cumplimiento de la misión institucional.</t>
    </r>
  </si>
  <si>
    <r>
      <t>Sgto.</t>
    </r>
    <r>
      <rPr>
        <sz val="10"/>
        <rFont val="Arial"/>
        <family val="2"/>
      </rPr>
      <t xml:space="preserve"> Dic/2016.  El indicador refleja un cumplimiento del 100% ubicándose en rango Satisfactorio. Mediante correo Outlook de diciembre 06 de 2016, se remito a la Directora de Planeación e documento con el estudio sobre los cambios de la Norma ISO 9001:2015 y impacto en el Sistema Integrado de Gestión de la Entidad.
Este documento hace  una relación de la importancia de implementar el Sistema de Gestión de la Calidad, los cambios implementados en la norma ISO 9001:2015 en cada uno de los capítulos de la misma y un comparativo de los efectos en  el Sistema de Integrado de Gestión de la Contraloría de Bogotá.
Por último, se presenta un plan de trabajo orientado a implementar los ajustes señalados en las normas, los cuales se realizarán en la vigencia 2017, donde se contemplen las acciones propuestas para el iniciar la migración a la nueva versión de la norma.</t>
    </r>
  </si>
  <si>
    <r>
      <rPr>
        <b/>
        <sz val="10"/>
        <rFont val="Arial"/>
        <family val="2"/>
      </rPr>
      <t>Sgto. a diciembre</t>
    </r>
    <r>
      <rPr>
        <sz val="10"/>
        <rFont val="Arial"/>
        <family val="2"/>
      </rPr>
      <t xml:space="preserve">: Con los recursos asignados al proyecto de inversión 1194 para la meta 1 "Diseñar e implementar Sistema Integrado de Control Fiscal " se ejecutaron 13 puntos de inversión de 13 programados. El valor del presupuesto ejecutado fue de $144.035.039 que con respecto al presupuesto asignado corresponde al 100% de ejecución, que califica al indicador en el rango "SATISFACTORIO".  </t>
    </r>
  </si>
  <si>
    <r>
      <rPr>
        <b/>
        <sz val="10"/>
        <rFont val="Arial"/>
        <family val="2"/>
      </rPr>
      <t>Sgto. a diciembre</t>
    </r>
    <r>
      <rPr>
        <sz val="10"/>
        <rFont val="Arial"/>
        <family val="2"/>
      </rPr>
      <t xml:space="preserve">: Con los recursos asignados al proyecto de inversión 1194 para la meta 2 "Diseñar e implementar Sistema de Gestión de Seguridad de la Información" se ejecutaron 14 puntos de inversión de 14 programados correspondientes al 100% de la meta 2. En términos de presupuesto, el valor ejecutado fue de $1.271.543.600 equivalente al100% de ejecución del presupuesto asignado. El indicador en esta actividad queda en el rango de "SATISFACTORIO".
El consolidado del proyecto de inversión 1194 (meta 1 y meta 2)  muestra que los recursos ejecutados fueron  de $1.415.578.639 lo que representa un porcentaje de ejecución del 100 %  de los recursos asignados, donde el indicador para todo el proyecto de inversión  1194 es de SATISFACTORIO. </t>
    </r>
  </si>
  <si>
    <r>
      <rPr>
        <b/>
        <sz val="10"/>
        <rFont val="Arial"/>
        <family val="2"/>
      </rPr>
      <t xml:space="preserve">Sgto. a diciembre: </t>
    </r>
    <r>
      <rPr>
        <sz val="10"/>
        <rFont val="Arial"/>
        <family val="2"/>
      </rPr>
      <t xml:space="preserve">El 14 de diciembre de 2016 se realizó  jornada de socialización y capacitación en cultura del uso de TIC y seguridad de la Información a funcionarios de la CB.
Así mismo se realizó la revisión de la fase 1 del MSPI DIAGNÓSTICO con el fin de evaluar el estado e identificar cambios o ajustes requeridos con respecto al Modelo MSPI del MINTIC.  Se identificaron los cambios para ajustar en la próxima vigencia.
Dentro del plan de trabajo para esta actividad, la Dirección de TIC definió 8 actividades de las cuales a diciembre de 2016 ejecutaron 8, con lo que se logra el cumplimiento de la meta, ubicando el rango de calificación en SATISFACTORIO con un alcance del 100% de la meta.
Con estas actividades y las reportadas en el seguimiento a septiembre se logra el cumplimiento de la meta, ubicando el rango de calificación en SATISFACTORIO
</t>
    </r>
    <r>
      <rPr>
        <b/>
        <sz val="10"/>
        <rFont val="Arial"/>
        <family val="2"/>
      </rPr>
      <t xml:space="preserve">
Sgto. a septiembre: </t>
    </r>
    <r>
      <rPr>
        <sz val="10"/>
        <rFont val="Arial"/>
        <family val="2"/>
      </rPr>
      <t>De acuerdo a la Metodología de Privacidad y Seguridad de la Información (MPSI) de MinTIC,  en este trimestre se realizaron las siguientes tareas:</t>
    </r>
    <r>
      <rPr>
        <b/>
        <sz val="10"/>
        <rFont val="Arial"/>
        <family val="2"/>
      </rPr>
      <t xml:space="preserve">
ETAPA DE DIAGNÓSTICO:
</t>
    </r>
    <r>
      <rPr>
        <sz val="10"/>
        <rFont val="Arial"/>
        <family val="2"/>
      </rPr>
      <t xml:space="preserve">En sesión ordinaria del Comité de seguridad de la Información y Gobierno en Línea SIGEL de agosto 24 de 2016 , se aprobaron los siguientes documentos que hacen parte de los entregables de la fase de diagnóstico del Modelo de Seguridad y Privacidad de la Información (MSPI) del MINTIC Versión 3.0:
- Documento de autoevaluación de la gestión de la seguridad y privacidad de la información.
- Encuesta de medición de la madurez de la seguridad.
- Documento de estratificación de la seguridad en la Contraloría de Bogotá.
</t>
    </r>
    <r>
      <rPr>
        <b/>
        <sz val="10"/>
        <rFont val="Arial"/>
        <family val="2"/>
      </rPr>
      <t>ETAPA DE PLANIFICACIÓN:</t>
    </r>
    <r>
      <rPr>
        <sz val="10"/>
        <rFont val="Arial"/>
        <family val="2"/>
      </rPr>
      <t xml:space="preserve">
La Dirección de TIC ha adelantado actividades de socialización al interior de la Entidad, de las políticas de seguridad y privacidad de la información adoptadas mediante la Resolución 022 de junio de 2016 y se encuentra elaborando los procesos y procedimientos correspondientes al Modelo de Seguridad de la Información.</t>
    </r>
    <r>
      <rPr>
        <b/>
        <sz val="10"/>
        <rFont val="Arial"/>
        <family val="2"/>
      </rPr>
      <t xml:space="preserve">
</t>
    </r>
    <r>
      <rPr>
        <sz val="10"/>
        <rFont val="Arial"/>
        <family val="2"/>
      </rPr>
      <t>Estas actividades representan el 88%  de total a ejecutar, ubicándose en el rango SATISFACTORIO, el 12%  restante se cumplirá en el último trimestre de la presente vigencia.</t>
    </r>
    <r>
      <rPr>
        <b/>
        <sz val="10"/>
        <rFont val="Arial"/>
        <family val="2"/>
      </rPr>
      <t xml:space="preserve">
Sgto. a junio</t>
    </r>
    <r>
      <rPr>
        <sz val="10"/>
        <rFont val="Arial"/>
        <family val="2"/>
      </rPr>
      <t xml:space="preserve">: De acuerdo a la Metodología de Privacidad y Seguridad de la Información (MPSI) de MinTIC,  en este trimestre se realizaron las siguientes tareas:
</t>
    </r>
    <r>
      <rPr>
        <b/>
        <sz val="10"/>
        <rFont val="Arial"/>
        <family val="2"/>
      </rPr>
      <t>ETAPA DE DIAGNÓSTICO:</t>
    </r>
    <r>
      <rPr>
        <sz val="10"/>
        <rFont val="Arial"/>
        <family val="2"/>
      </rPr>
      <t xml:space="preserve">
*  Se realizó socialización de la encuesta con el grupo de Ingenieros del área de TIC, con el fin de validarla desde el punto de vista Técnico.
* Durante el segundo trimestre la Dirección de TIC dio inicio a la ejecución de la metodología del MINTIC para la Estratificación de Contraloría de Bogotá, en Seguridad.
</t>
    </r>
    <r>
      <rPr>
        <b/>
        <sz val="10"/>
        <rFont val="Arial"/>
        <family val="2"/>
      </rPr>
      <t>ETAPA DE PLANIFICACIÓN:</t>
    </r>
    <r>
      <rPr>
        <sz val="10"/>
        <rFont val="Arial"/>
        <family val="2"/>
      </rPr>
      <t xml:space="preserve">
* Se elaboró el documento de POLITICAS del Modelo de Seguridad y Privacidad de la Información, el cual fue revisado y aprobado por el comité SIGEL y se realizó el tramite respectivo  para la adopción por medio de Acto Administrativo y su incorporación dentro del SIG.
* Se esta diseñando la  versión inicial de los documentos, formatos  y procedimientos para el Modelo de Seguridad de la Información, con base en la metodología MINTIC, para solicitar los ajustes respectivos de acuerdo al procedimiento  de control de documentos del SIG.
Se esta elaborando el documento de solicitud de ajustes al procedimiento de control de documentos del SIG.
*Se finalizó el proceso de identificación de Inventario de Activos de Información, que incluye los equipos  tecnológicos y Sistemas de Información de la Entidad.
La actividades mencionadas anteriormente representan un resultado del 75% del total a ejecutar, ubicándose en el rango SATISFACTORIO, el 25%  restante se cumplirá en el segundo semestre de la presente vigencia.</t>
    </r>
  </si>
  <si>
    <r>
      <t xml:space="preserve">El resultado del indicador refleja  un  nivel de cumplimiento satisfactorio (100%) al ejecutar seis de las campañas programadas: </t>
    </r>
    <r>
      <rPr>
        <b/>
        <i/>
        <sz val="10"/>
        <rFont val="Arial"/>
        <family val="2"/>
      </rPr>
      <t>Comunícate</t>
    </r>
    <r>
      <rPr>
        <sz val="10"/>
        <rFont val="Arial"/>
        <family val="2"/>
      </rPr>
      <t xml:space="preserve"> se orientó al posicionamiento y fortalecimiento de los productos comunicacionales: Se publicaron  </t>
    </r>
    <r>
      <rPr>
        <b/>
        <sz val="10"/>
        <rFont val="Arial"/>
        <family val="2"/>
      </rPr>
      <t>223</t>
    </r>
    <r>
      <rPr>
        <sz val="10"/>
        <rFont val="Arial"/>
        <family val="2"/>
      </rPr>
      <t xml:space="preserve"> Noticontrol . Siete Extra informativo </t>
    </r>
    <r>
      <rPr>
        <b/>
        <sz val="10"/>
        <rFont val="Arial"/>
        <family val="2"/>
      </rPr>
      <t>639</t>
    </r>
    <r>
      <rPr>
        <sz val="10"/>
        <rFont val="Arial"/>
        <family val="2"/>
      </rPr>
      <t xml:space="preserve"> E-card, 10 Así nos ven  y </t>
    </r>
    <r>
      <rPr>
        <b/>
        <sz val="10"/>
        <rFont val="Arial"/>
        <family val="2"/>
      </rPr>
      <t>264</t>
    </r>
    <r>
      <rPr>
        <sz val="10"/>
        <rFont val="Arial"/>
        <family val="2"/>
      </rPr>
      <t xml:space="preserve"> informaciones en el Video Wall, entre videos e imágenes.  </t>
    </r>
    <r>
      <rPr>
        <b/>
        <i/>
        <sz val="10"/>
        <rFont val="Arial"/>
        <family val="2"/>
      </rPr>
      <t>Identifícate</t>
    </r>
    <r>
      <rPr>
        <sz val="10"/>
        <rFont val="Arial"/>
        <family val="2"/>
      </rPr>
      <t xml:space="preserve">, fue la segunda campaña y se enfocó al porte del carné y sentido de pertenecía de la institución. </t>
    </r>
    <r>
      <rPr>
        <b/>
        <i/>
        <sz val="10"/>
        <rFont val="Arial"/>
        <family val="2"/>
      </rPr>
      <t>Direccionamiento Estratégico 2016-2020</t>
    </r>
    <r>
      <rPr>
        <sz val="10"/>
        <rFont val="Arial"/>
        <family val="2"/>
      </rPr>
      <t xml:space="preserve"> se  enfocó al posicionamiento del Plan Estratégico, se realizó un video, se crearon piezas comunicacionales e infografías, "</t>
    </r>
    <r>
      <rPr>
        <b/>
        <sz val="10"/>
        <rFont val="Arial"/>
        <family val="2"/>
      </rPr>
      <t>Conociendo nuestra entidad"</t>
    </r>
    <r>
      <rPr>
        <sz val="10"/>
        <rFont val="Arial"/>
        <family val="2"/>
      </rPr>
      <t xml:space="preserve"> se enfocó a dar a conocer las dependencias y las encargadas de liderarlas. </t>
    </r>
    <r>
      <rPr>
        <b/>
        <i/>
        <sz val="10"/>
        <rFont val="Arial"/>
        <family val="2"/>
      </rPr>
      <t>Posicionamiento de la imagen institucional</t>
    </r>
    <r>
      <rPr>
        <sz val="10"/>
        <rFont val="Arial"/>
        <family val="2"/>
      </rPr>
      <t xml:space="preserve">,  se emitieron 23 boletines de prensa.  Free Press: </t>
    </r>
    <r>
      <rPr>
        <b/>
        <sz val="10"/>
        <rFont val="Arial"/>
        <family val="2"/>
      </rPr>
      <t>1,263</t>
    </r>
    <r>
      <rPr>
        <sz val="10"/>
        <rFont val="Arial"/>
        <family val="2"/>
      </rPr>
      <t xml:space="preserve"> apariciones en los diferentes medios de comunicación, de las cuales, por medios digitales se obtuvo un registro de </t>
    </r>
    <r>
      <rPr>
        <b/>
        <sz val="10"/>
        <rFont val="Arial"/>
        <family val="2"/>
      </rPr>
      <t xml:space="preserve">617 </t>
    </r>
    <r>
      <rPr>
        <sz val="10"/>
        <rFont val="Arial"/>
        <family val="2"/>
      </rPr>
      <t xml:space="preserve">apariciones, en prensa </t>
    </r>
    <r>
      <rPr>
        <b/>
        <sz val="10"/>
        <rFont val="Arial"/>
        <family val="2"/>
      </rPr>
      <t>210</t>
    </r>
    <r>
      <rPr>
        <sz val="10"/>
        <rFont val="Arial"/>
        <family val="2"/>
      </rPr>
      <t xml:space="preserve">, en radio </t>
    </r>
    <r>
      <rPr>
        <b/>
        <sz val="10"/>
        <rFont val="Arial"/>
        <family val="2"/>
      </rPr>
      <t>296</t>
    </r>
    <r>
      <rPr>
        <sz val="10"/>
        <rFont val="Arial"/>
        <family val="2"/>
      </rPr>
      <t xml:space="preserve"> y en televisión </t>
    </r>
    <r>
      <rPr>
        <b/>
        <sz val="10"/>
        <rFont val="Arial"/>
        <family val="2"/>
      </rPr>
      <t>140</t>
    </r>
    <r>
      <rPr>
        <sz val="10"/>
        <rFont val="Arial"/>
        <family val="2"/>
      </rPr>
      <t xml:space="preserve">.  Se editaron dos números del periódico institucional Control Capital. En Redes Sociales, se obtuvo un Alcalde de </t>
    </r>
    <r>
      <rPr>
        <b/>
        <sz val="10"/>
        <rFont val="Arial"/>
        <family val="2"/>
      </rPr>
      <t>111.521</t>
    </r>
    <r>
      <rPr>
        <sz val="10"/>
        <rFont val="Arial"/>
        <family val="2"/>
      </rPr>
      <t xml:space="preserve">  publicaciones; </t>
    </r>
    <r>
      <rPr>
        <b/>
        <sz val="10"/>
        <rFont val="Arial"/>
        <family val="2"/>
      </rPr>
      <t>665</t>
    </r>
    <r>
      <rPr>
        <sz val="10"/>
        <rFont val="Arial"/>
        <family val="2"/>
      </rPr>
      <t xml:space="preserve"> visitas a la página y </t>
    </r>
    <r>
      <rPr>
        <b/>
        <sz val="10"/>
        <rFont val="Arial"/>
        <family val="2"/>
      </rPr>
      <t>1.958</t>
    </r>
    <r>
      <rPr>
        <sz val="10"/>
        <rFont val="Arial"/>
        <family val="2"/>
      </rPr>
      <t xml:space="preserve"> me gusta. En Twitter, se llegó a </t>
    </r>
    <r>
      <rPr>
        <b/>
        <sz val="10"/>
        <rFont val="Arial"/>
        <family val="2"/>
      </rPr>
      <t>666</t>
    </r>
    <r>
      <rPr>
        <sz val="10"/>
        <rFont val="Arial"/>
        <family val="2"/>
      </rPr>
      <t xml:space="preserve"> tweets; </t>
    </r>
    <r>
      <rPr>
        <b/>
        <sz val="10"/>
        <rFont val="Arial"/>
        <family val="2"/>
      </rPr>
      <t>14.162</t>
    </r>
    <r>
      <rPr>
        <sz val="10"/>
        <rFont val="Arial"/>
        <family val="2"/>
      </rPr>
      <t xml:space="preserve"> visitas al perfil; </t>
    </r>
    <r>
      <rPr>
        <b/>
        <sz val="10"/>
        <rFont val="Arial"/>
        <family val="2"/>
      </rPr>
      <t>2,667</t>
    </r>
    <r>
      <rPr>
        <sz val="10"/>
        <rFont val="Arial"/>
        <family val="2"/>
      </rPr>
      <t xml:space="preserve"> menciones;</t>
    </r>
    <r>
      <rPr>
        <b/>
        <sz val="10"/>
        <rFont val="Arial"/>
        <family val="2"/>
      </rPr>
      <t>787</t>
    </r>
    <r>
      <rPr>
        <sz val="10"/>
        <rFont val="Arial"/>
        <family val="2"/>
      </rPr>
      <t xml:space="preserve"> nuevos seguidores y </t>
    </r>
    <r>
      <rPr>
        <b/>
        <sz val="10"/>
        <rFont val="Arial"/>
        <family val="2"/>
      </rPr>
      <t>589</t>
    </r>
    <r>
      <rPr>
        <sz val="10"/>
        <rFont val="Arial"/>
        <family val="2"/>
      </rPr>
      <t xml:space="preserve"> retweets. En Instagram se cuenta con </t>
    </r>
    <r>
      <rPr>
        <b/>
        <sz val="10"/>
        <rFont val="Arial"/>
        <family val="2"/>
      </rPr>
      <t>546</t>
    </r>
    <r>
      <rPr>
        <sz val="10"/>
        <rFont val="Arial"/>
        <family val="2"/>
      </rPr>
      <t xml:space="preserve"> publicaciones, </t>
    </r>
    <r>
      <rPr>
        <b/>
        <sz val="10"/>
        <rFont val="Arial"/>
        <family val="2"/>
      </rPr>
      <t>223</t>
    </r>
    <r>
      <rPr>
        <sz val="10"/>
        <rFont val="Arial"/>
        <family val="2"/>
      </rPr>
      <t xml:space="preserve"> seguidores, es de aclarar que esta cuenta se reactivó desde el mes de septiembre. 
Se han entregado </t>
    </r>
    <r>
      <rPr>
        <b/>
        <sz val="10"/>
        <rFont val="Arial"/>
        <family val="2"/>
      </rPr>
      <t>700</t>
    </r>
    <r>
      <rPr>
        <sz val="10"/>
        <rFont val="Arial"/>
        <family val="2"/>
      </rPr>
      <t xml:space="preserve"> resúmenes noticiosos, con más de </t>
    </r>
    <r>
      <rPr>
        <b/>
        <sz val="10"/>
        <rFont val="Arial"/>
        <family val="2"/>
      </rPr>
      <t>3,654</t>
    </r>
    <r>
      <rPr>
        <sz val="10"/>
        <rFont val="Arial"/>
        <family val="2"/>
      </rPr>
      <t xml:space="preserve"> noticias. Se atendieron </t>
    </r>
    <r>
      <rPr>
        <b/>
        <sz val="10"/>
        <rFont val="Arial"/>
        <family val="2"/>
      </rPr>
      <t>74</t>
    </r>
    <r>
      <rPr>
        <sz val="10"/>
        <rFont val="Arial"/>
        <family val="2"/>
      </rPr>
      <t xml:space="preserve"> solicitudes de periodistas, se realizaron </t>
    </r>
    <r>
      <rPr>
        <b/>
        <sz val="10"/>
        <rFont val="Arial"/>
        <family val="2"/>
      </rPr>
      <t>194</t>
    </r>
    <r>
      <rPr>
        <sz val="10"/>
        <rFont val="Arial"/>
        <family val="2"/>
      </rPr>
      <t xml:space="preserve"> actualizaciones al portal web. .</t>
    </r>
  </si>
  <si>
    <t xml:space="preserve">El resultado del indicador refleja un nivel de cumplimiento satisfactorio,  al obtener un 98%, dado que de los  219 funcionarios encuestados, 215 calificaron tiene percepción positiva (muy buena y buena) sobre la gestión de la Entidad.  </t>
  </si>
  <si>
    <t>El resultado del indicador refleja un nivel de cumplimiento aceptable, al obtener un 85% de percepción positiva, pues de los 33 periodistas encuestados, 28 respondieron positivamente a la gestión adelantada por  la entidad. El rango se toma de la sumatoria de los que la calificaron como muy buena, buena y aceptable.</t>
  </si>
  <si>
    <t>El indicador se ubica en rango satisfactorio al haber obtenido el 100% de cumplimiento, pues de las dos (2) rendiciones de cuenta que  se realizaron, las mismas fueron socializadas en los siguientes medios: boletines de prensa, Redes Sociales, Noticontrol y la pantalla del Video Wall.</t>
  </si>
  <si>
    <r>
      <rPr>
        <b/>
        <sz val="10"/>
        <rFont val="Arial"/>
        <family val="2"/>
      </rPr>
      <t>Seguimiento a diciembre de 2016:</t>
    </r>
    <r>
      <rPr>
        <sz val="10"/>
        <rFont val="Arial"/>
        <family val="2"/>
      </rPr>
      <t xml:space="preserve"> Se han ejecutado 12 actividades de pedagogía social formativa e ilustrativa, gestionadas y reportadas por las Oficinas de Localidad, (5 conversatorios, 2 talleres, 2 foros y 3 jornadas de formación).
Es preciso comentar que con memorando Nº 3-2016-26726 de 12/10/2016  se solicitó a la Dirección de Planeación modificación de la actividad "Desarrollar actividades de pedagogía social formativa e ilustrativa", específicamente cambiar el valor del denominador del indicador, disminuyendo de 200 a 10 actividades de pedagogía social programadas. Lo anterior soportado en que estas actividades se desarrollan por una parte con recursos del proyecto de inversión N° 1199 y por otra con la gestión propia de la entidad (que serían las 10 que se solicita reprogramar. Esta modificación fue aprobada y se evidencia en la versión 4,0 del Plan de Acción. </t>
    </r>
  </si>
  <si>
    <r>
      <rPr>
        <b/>
        <sz val="10"/>
        <rFont val="Arial"/>
        <family val="2"/>
      </rPr>
      <t xml:space="preserve">*Seguimiento a diciembre de 2016: </t>
    </r>
    <r>
      <rPr>
        <sz val="10"/>
        <rFont val="Arial"/>
        <family val="2"/>
      </rPr>
      <t xml:space="preserve">El día 18/10/2016 se suscribe y firma el acta de inicio para la ejecución del contrato Nº 108 de 2016 con la Universidad Distrital Francisco José de Caldas, contrato a través del cual se ejecuta esta meta. A la fecha como avance se destaca que se hizo entrega a la Universidad de modelos de propuesta de encuestas para medir la satisfacción del cliente. También se han adelantado reuniones con los representantes de la Universidad Distrital con el propósito de socializar y verificar las actividades adelantadas en desarrollo del objeto contractual, de las cuales existen actas y registro. 
Es preciso comentar que con memorandos Nº 3-2016-26726 de 12/10/2016 y Nº 3-2016-27662 de 21/10/2016, se solicita la modificación del Plan de acción, en lo relacionado con el ajuste de la fecha de terminación, de 31/12/2016 a 30/05/2017 de las actividades "...2. Medir el grado de satisfacción del servicio al cliente (Concejo) que brinda la Contraloría de Bogotá..." y "...3. Medir el grado de satisfacción del servicio al cliente (Ciudadanía) que brinda la Contraloría de Bogotá..." 
Lo anterior justificado en que esos dos temas hacen parte, entre otros, de los compromisos pactados en el contrato N° 108 de 30 de septiembre de 2016, cuyo objeto es "...Contratar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 y cuyo plazo es de siete (07) meses a partir de la firma del acta de inicio, por lo que dichos productos solo podrían ser entregados por el contratista a finales del primer semestre de 2017. Cabe mencionar que se consultó al contratista la posibilidad de dar prioridad a la medición de satisfacción del servicio al cliente, con el propósito de cumplir con los términos del Plan de Acción y sus indicadores, el cual justificó la inviabilidad por la metodología a utilizar, con la que sólo se obtendría el resultado al final del proceso.
</t>
    </r>
    <r>
      <rPr>
        <b/>
        <sz val="10"/>
        <rFont val="Arial"/>
        <family val="2"/>
      </rPr>
      <t xml:space="preserve">*Seguimiento a septiembre de 2016: </t>
    </r>
    <r>
      <rPr>
        <sz val="10"/>
        <rFont val="Arial"/>
        <family val="2"/>
      </rPr>
      <t xml:space="preserve"> Teniendo en cuenta que esta actividad tiene una periodicidad de seguimiento anual y que se ejecuta con recursos del proyecto de Inversión 1199 mediante contratación al final de la vigencia. No aplica la medición para este trimestre.
</t>
    </r>
    <r>
      <rPr>
        <b/>
        <sz val="10"/>
        <rFont val="Arial"/>
        <family val="2"/>
      </rPr>
      <t xml:space="preserve">*Seguimiento a junio de 2016: </t>
    </r>
    <r>
      <rPr>
        <sz val="10"/>
        <rFont val="Arial"/>
        <family val="2"/>
      </rPr>
      <t xml:space="preserve"> Teniendo en cuenta que esta actividad tiene una periodicidad de seguimiento anual y que se ejecuta con recursos del proyecto de Inversión 1199 mediante contratación al final de la vigencia. No aplica la medición para este semestre.</t>
    </r>
  </si>
  <si>
    <r>
      <rPr>
        <b/>
        <sz val="10"/>
        <rFont val="Arial"/>
        <family val="2"/>
      </rPr>
      <t xml:space="preserve">*Seguimiento a diciembre de 2016: </t>
    </r>
    <r>
      <rPr>
        <sz val="10"/>
        <rFont val="Arial"/>
        <family val="2"/>
      </rPr>
      <t>El día 18/10/2016 se suscribe y firma el acta de inicio para la ejecución del contrato Nº 108 de 2016 con la Universidad Distrital Francisco José de Caldas, contrato a través del cual se ejecuta esta meta. A la fecha como avance se destaca que se hizo entrega a la Universidad de modelos de propuesta de encuestas para medir la satisfacción del cliente. También se han adelantado reuniones con los representantes de la Universidad Distrital con el propósito de socializar y verificar las actividades adelantadas en desarrollo del objeto contractual, de las cuales existen actas y registro. 
Es preciso comentar que con memorandos Nº 3-2016-26726 de 12/10/2016 y Nº 3-2016-27662 de 21/10/2016, se solicita la modificación del Plan de acción, en lo relacionado con el ajuste de la fecha de terminación, de 31/12/2016 a 30/05/2017 de las actividades "...2. Medir el grado de satisfacción del servicio al cliente (Concejo) que brinda la Contraloría de Bogotá..." y "...3. Medir el grado de satisfacción del servicio al cliente (Ciudadanía) que brinda la Contraloría de Bogotá..." 
Lo anterior justificado en que esos dos temas hacen parte, entre otros, de los compromisos pactados en el contrato N° 108 de 30 de septiembre de 2016, cuyo objeto es "...Contratar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 y cuyo plazo es de siete (07) meses a partir de la firma del acta de inicio, por lo que dichos productos solo podrían ser entregados por el contratista a finales del primer semestre de 2017. Cabe mencionar que se consultó al contratista la posibilidad de dar prioridad a la medición de satisfacción del servicio al cliente, con el propósito de cumplir con los términos del Plan de Acción y sus indicadores, el cual justificó la inviabilidad por la metodología a utilizar, con la que sólo se obtendría el resultado al final del proceso.</t>
    </r>
    <r>
      <rPr>
        <b/>
        <sz val="10"/>
        <rFont val="Arial"/>
        <family val="2"/>
      </rPr>
      <t xml:space="preserve">
</t>
    </r>
    <r>
      <rPr>
        <sz val="10"/>
        <rFont val="Arial"/>
        <family val="2"/>
      </rPr>
      <t xml:space="preserve">
*Seguimiento a septiembre de 2016:  Teniendo en cuenta que esta actividad tiene una periodicidad de seguimiento anual y que se ejecuta con recursos del proyecto de Inversión 1199 mediante contratación al final de la vigencia. No aplica la medición para este trimestre.
</t>
    </r>
    <r>
      <rPr>
        <b/>
        <sz val="10"/>
        <rFont val="Arial"/>
        <family val="2"/>
      </rPr>
      <t xml:space="preserve">*Seguimiento a junio de 2016:  </t>
    </r>
    <r>
      <rPr>
        <sz val="10"/>
        <rFont val="Arial"/>
        <family val="2"/>
      </rPr>
      <t>Teniendo en cuenta que esta actividad tiene una periodicidad de seguimiento anual y que se ejecuta con recursos del proyecto de Inversión 1199 mediante contratación al final de la vigencia. No aplica la medición para este semestre.</t>
    </r>
  </si>
  <si>
    <r>
      <rPr>
        <b/>
        <sz val="10"/>
        <rFont val="Arial"/>
        <family val="2"/>
      </rPr>
      <t xml:space="preserve">Seguimiento con corte a diciembre de 2016: </t>
    </r>
    <r>
      <rPr>
        <sz val="10"/>
        <rFont val="Arial"/>
        <family val="2"/>
      </rPr>
      <t xml:space="preserve"> El indicador presenta una ejecución del 187%, las Oficinas de Localidad han realizado 392 actividades que incluyen 209 instrumentos de interacción así: (1 audiencia pública, 6 rendiciones de cuenta, 31 mesas de trabajo, 164 inspecciones en terreno, y 7 revisiones de contratos), 16 actividades de promoción, divulgación y sensibilización y 167 mecanismos de control social a la gestión pública así: (12 de auditoría social, 124 comités de control social y 31 de contralores estudiantiles. En total participaron 6.045 ciudadanos.
</t>
    </r>
    <r>
      <rPr>
        <b/>
        <sz val="10"/>
        <rFont val="Arial"/>
        <family val="2"/>
      </rPr>
      <t xml:space="preserve">Seguimiento con corte a septiembre de 2016:  </t>
    </r>
    <r>
      <rPr>
        <sz val="10"/>
        <rFont val="Arial"/>
        <family val="2"/>
      </rPr>
      <t xml:space="preserve">El indicador presenta un avance del 97%, las Oficinas de Localidad han realizado 204 actividades  que incluyen  mecanismos de control social e instrumentos de interacción a la gestión pública:  Comité de  Control Social 86, Contraloría Estudiantil 4, Inspección a terreno 90, Mesas de Trabajo 13, Audiencia Publica 2, Rendición de cuentas 2, y Divulgación de resultados de gestión del proceso auditor y de los informes 7
</t>
    </r>
    <r>
      <rPr>
        <b/>
        <sz val="10"/>
        <rFont val="Arial"/>
        <family val="2"/>
      </rPr>
      <t xml:space="preserve">Seguimiento con corte a junio de 2016: </t>
    </r>
    <r>
      <rPr>
        <sz val="10"/>
        <rFont val="Arial"/>
        <family val="2"/>
      </rPr>
      <t xml:space="preserve"> Las Oficinas de Localidad han realizado 72 actividades  que incluyen  mecanismos de control social e instrumentos de interacción a la gestión pública:  Comité de  Control Social 23, Contraloría Estudiantil 2, Inspección a terreno 35, Mesas de Trabajo 6, Audiencia Publica 1, Rendición de cuentas 2 y Divulgación de resultados de gestión del proceso auditor y de los informes 3</t>
    </r>
  </si>
  <si>
    <t xml:space="preserve">En reunión de Comité Directivo el Responsable del PEPP, convocó  a todos los directivos que hacen parte del PVCGF, a la socialización del Plan de Desarrollo "Bogotá Mejor para Todos" y su articulación  con el Plan de Acción Distrital.
Esta actividad se realizó el 22 de noviembre de 2016, en el salón de Contralores piso noveno del edificio Lotería de Bogotá, en donde además de los directivos, gerentes y asesores, asistió el Contralor Auxiliar, con una participación de 64 invitados. Esta Actividad se ejecutó en su totalidad y no posee Línea Base que permita hacer comparativos.   </t>
  </si>
  <si>
    <t xml:space="preserve">En Acta de Reunión de Equipo de Gestores del PEPP del 22 de enero de 2016, se coordinó entre otros temas, lo relacionado con la socialización y/o capacitación de la Metodología para la Evaluación Fiscal de las Políticas Distritales, para lo cual se convocó a los Directores Sectoriales, Planeación y Reacción Inmediata,  mediante comunicaciones: 3-2016-03246 del 11 de febrero y 3-2016-3-2016-05425 del 3 de marzo de 2016, respectivamente.
Dicha actividad se realizó el 12 de febrero y 4 de marzo de 2016, con las participación de 92 asistentes entre Directores y Auditores como consta en los listados de asistencia.
Ejecutada en su total en el primer trimestre de 2016 tal y como fue programada; es decir con un cumplimiento del 100%. 
Al compararla con la vigencia anterior se aumentó en dos el número de Direcciones a las cuales se les impartió capacitación con respecto a Metodología para la Evaluación Fiscal de las Políticas Distritales, pasando de 10 a12 en la actual vigencia. </t>
  </si>
  <si>
    <t xml:space="preserve">El 5 de abril se asistió al Comité de Publicaciones y se presentaron 10 posibles temas para el Informe Central de la edición No. 14, en donde se escogió como Tema Central: “El dilema de la Reserva Van Der Hammen: Urbanizarla o conservarla”.
La edición No. 14 de la Revista Institucional “Bogotá Económica” presenta como tema central la discusión sobre el papel que debe cumplir la Reserva Van der Hammen en la ciudad. En los artículos que comprenden el Informe Especial se hace referencia a su estructura como ecosistema, su riqueza hídrica y su importancia como hábitat de especies de flora y fauna, y los usos permitidos en las zonas de preservación, zonas de restauración, zonas de uso sostenible y zonas de protección al paisaje, definidas en las normas.
En la sección sobre economía y finanzas se aborda la financiación del plan de desarrollo actual y los problemas en la ejecución de los recursos destinados a la infraestructura de salud, y en la sección de política pública y control fiscal se tratan diversos temas como: cambios en la calidad de vida de la ciudad en la última década, los avances en la planificación y construcción de los intercambiadores modales, política pública en medios de transporte y el papel del control social. Finalmente, la editorial y la reseña se refieren a los objetivos de desarrollo sostenible. </t>
  </si>
  <si>
    <t xml:space="preserve">El 21 de diciembre de 2016 en Sesión Plenaria de la Junta Administradora Local de Fontibón, se socializó el Informe: "Evaluación de los Resultados de la Gestión Fiscal y del Plan de Desarrollo de la Administración Distrital Vigencia 2015" y el Estudio Estructural: "Evaluación Fiscal a la Política Pública de Infancia y Adolescencia", con la participación de 23 asistentes. 
De igual forma el 22 de diciembre de 2016 en las instalaciones de la Junta Administradora Local de Engativá, se socializó el Informe Anual sobre el Estado de los Recursos Naturales y del Ambiente de Bogotá Distrito Capital Vigencia 2015. Esta Actividad se ejecutó en su totalidad y no posee Línea Base que permita hacer comparativos.     </t>
  </si>
  <si>
    <t>Se obtuvo una ejecución SATISFACTORIA del 106%, al auditar durante la vigencia 108 de los 111  sujetos de vigilancia y control fiscal que integran la Administración Distrital y los particulares que manejan fondos o bienes del Distrito Capital. Las tres sujetos no auditados corresponden a los Hospitales de Chapinero y  Tunjuelito y la Empresa de Movilidad de Bogotá, SAA, ESP.</t>
  </si>
  <si>
    <t>La actividad se cumplió en el 100% SATISFACTORIO, al trasladar la totalidad de hallazgos fiscales determinados en l vigencia a la Dirección de Responsabilidad Fiscal y Jurisdicción Coactiva.</t>
  </si>
  <si>
    <t xml:space="preserve">La meta se logró en un 111%, ubicándose en el rango de SATISFACTORIO. Las direcciones sectoriales de Fiscalización trasladaron durante los cinco días hábiles siguientes a la comunicación del informe el 91!% de los hallazgos fiscales (363 de 399 hallazgos) </t>
  </si>
  <si>
    <t>La devolución de los hallazgos obtuvo un resultado SATISFACTORIO, se obtuvo un 38% de hallazgos devueltos por la DRFJC porcentaje que no superó el 40% esperado.</t>
  </si>
  <si>
    <t>La oportunidad en el trámite de las indagaciones preliminares fue SATISFACTORIA, al utilizar en  promedio 78 días de los 120 previstos.</t>
  </si>
  <si>
    <t>Este indicador se ubicó en rango de SATISFACTORIO, sobrepasando altamente la meta establecida, al contabilizar el beneficio reportado por la Dirección Sector Gobierno por valor de $49.102.696.650.075.1.</t>
  </si>
  <si>
    <t>Se ha cumplido en un 100% esta actividad teniendo en cuenta que la Dirección de Planeación en el primer semestre adelantó las siguientes actividades de sensibilización sobre Beneficios de Control Fiscal que aseguraron la inclusión de todas las Direcciones integrantes del PVCGF.  Estas actividades corresponden a: Participación en las Jornadas de Introducción al Control Fiscal, durante los días  16 de febrero y 31 de mayo de 2016.  Donde a cerca de 65 funcionarios pertenecientes al Proceso de Vigilancia y Control a la Gestión Fiscal se dio una capacitación que incluía un taller, para asegurar su aprehensión.
• Mediante E-card del 27 de mayo de 2016, se informa a toda la entidad, en especial Directores Sectoriales la necesidad de desarrollar un ejercicio efectivo para dar cumplimiento a la meta de los Beneficios de Control Fiscal , donde se dan estrategias con el fin de incrementar el reporte de Beneficios de Control Fiscal.</t>
  </si>
  <si>
    <t>El resultados el indicador es SATISFACTORIO.  A corte 31 de diciembre de 2016 se han emitido SIETE Boletines, así:  
El No.9 correspondiente al mes de diciembre de 2015 (No. SIGESPRO 3-2016-03729 del  15/02/2016) 
Boletín especial "Resumen de toda la vigencia 2015" (No. SIGESPRO3-2016-04123 del  18/02/2016)
Boletín No.1  correspondiente a los meses de enero y  febrero de 2016 (No. SIGESPRO 3-2016-07489 del 30/03/2016)
Boletín No.2  correspondiente a los meses de marzo y abril de 2016 (No. SIGESPRO 3-2016-13805 del 03/06/2016)
Boletín No. 3 correspondiente a los meses de mayo y junio de 2016 (No. SIGESPRO 3-2016-20440 del 09/08/2016)
Boletín No. 4 correspondiente a los meses de julio y agosto de 2016 (No. SIGESPRO 3-2016-25451 del 30/09/2016)
Boletín No. 5. correspondiente a los meses de julio y agosto de 2016 (No. SIGESPRO 3-2016-31359 del 25/11/2016)</t>
  </si>
  <si>
    <r>
      <t>De conformidad con la fórmula del indicador “Número de procesos con decreto de medida cautelar en la vigencia 2016 *100/ Número de Procesos de Responsabilidad Fiscal con información patrimonial positiva”</t>
    </r>
    <r>
      <rPr>
        <b/>
        <sz val="10"/>
        <rFont val="Arial"/>
        <family val="2"/>
      </rPr>
      <t xml:space="preserve"> 16/16</t>
    </r>
    <r>
      <rPr>
        <sz val="10"/>
        <rFont val="Arial"/>
        <family val="2"/>
      </rPr>
      <t xml:space="preserve">, el resultado refleja el 100% de cumplimiento arrojando un rango calificación de satisfactorio situación que denota una gestión eficiente por parte de la DRFJC y SPRF al circularizar a las diferentes entidades que suministran información sobre los bienes de los presuntos implicados que evidenciaron datos positivos que permitieron el decreto de las medidas cautelares, buscando la protección del patrimonio público. </t>
    </r>
  </si>
  <si>
    <r>
      <t xml:space="preserve">En cuanto al numerador de los hallazgos del PAD 2016, la Dirección de Responsabilidad Fiscal y Jurisdicción Coactiva profirió durante el período comprendido entre el 1 de enero a 31 de diciembre de 2016, </t>
    </r>
    <r>
      <rPr>
        <b/>
        <sz val="10"/>
        <rFont val="Arial"/>
        <family val="2"/>
      </rPr>
      <t>95</t>
    </r>
    <r>
      <rPr>
        <sz val="10"/>
        <rFont val="Arial"/>
        <family val="2"/>
      </rPr>
      <t xml:space="preserve"> Autos de Apertura discriminados así: </t>
    </r>
    <r>
      <rPr>
        <b/>
        <sz val="10"/>
        <rFont val="Arial"/>
        <family val="2"/>
      </rPr>
      <t>94</t>
    </r>
    <r>
      <rPr>
        <sz val="10"/>
        <rFont val="Arial"/>
        <family val="2"/>
      </rPr>
      <t xml:space="preserve"> en la SPRF y </t>
    </r>
    <r>
      <rPr>
        <b/>
        <sz val="10"/>
        <rFont val="Arial"/>
        <family val="2"/>
      </rPr>
      <t xml:space="preserve">1 </t>
    </r>
    <r>
      <rPr>
        <sz val="10"/>
        <rFont val="Arial"/>
        <family val="2"/>
      </rPr>
      <t xml:space="preserve">en la DRFJC. Así mismo, del análisis realizado con el objeto de determinar la procedencia de la iniciación de procesos de responsabilidad fiscal,  ha devuelto </t>
    </r>
    <r>
      <rPr>
        <b/>
        <sz val="10"/>
        <rFont val="Arial"/>
        <family val="2"/>
      </rPr>
      <t xml:space="preserve"> 217</t>
    </r>
    <r>
      <rPr>
        <sz val="10"/>
        <rFont val="Arial"/>
        <family val="2"/>
      </rPr>
      <t xml:space="preserve"> hallazgos fiscales del PAD 2016 a las diferentes sectoriales por diferentes causas, entre ellas la no determinación de daño patrimonial, falta de material probatorio que lo soporte o solicitudes de complementación y aclaraciones  de hechos como de datos y soportes requeridos según los artículos 40 y 41 de la Ley 610 de 2000; en consecuencia, el numerador corresponde  a un total de </t>
    </r>
    <r>
      <rPr>
        <b/>
        <sz val="10"/>
        <rFont val="Arial"/>
        <family val="2"/>
      </rPr>
      <t>312</t>
    </r>
    <r>
      <rPr>
        <sz val="10"/>
        <rFont val="Arial"/>
        <family val="2"/>
      </rPr>
      <t xml:space="preserve"> discriminado así:  Numerador: </t>
    </r>
    <r>
      <rPr>
        <b/>
        <sz val="10"/>
        <rFont val="Arial"/>
        <family val="2"/>
      </rPr>
      <t>95</t>
    </r>
    <r>
      <rPr>
        <sz val="10"/>
        <rFont val="Arial"/>
        <family val="2"/>
      </rPr>
      <t xml:space="preserve"> autos de apertura + </t>
    </r>
    <r>
      <rPr>
        <b/>
        <sz val="10"/>
        <rFont val="Arial"/>
        <family val="2"/>
      </rPr>
      <t xml:space="preserve">217 </t>
    </r>
    <r>
      <rPr>
        <sz val="10"/>
        <rFont val="Arial"/>
        <family val="2"/>
      </rPr>
      <t xml:space="preserve">hallazgos devueltos = </t>
    </r>
    <r>
      <rPr>
        <b/>
        <sz val="10"/>
        <rFont val="Arial"/>
        <family val="2"/>
      </rPr>
      <t xml:space="preserve">312 </t>
    </r>
    <r>
      <rPr>
        <sz val="10"/>
        <rFont val="Arial"/>
        <family val="2"/>
      </rPr>
      <t xml:space="preserve">En cuanto al denominador, la  DRFC al 31 de diciembre de 2016 recibió del PAD 2016 un total de   </t>
    </r>
    <r>
      <rPr>
        <b/>
        <sz val="10"/>
        <rFont val="Arial"/>
        <family val="2"/>
      </rPr>
      <t>427</t>
    </r>
    <r>
      <rPr>
        <sz val="10"/>
        <rFont val="Arial"/>
        <family val="2"/>
      </rPr>
      <t xml:space="preserve"> Hallazgos Fiscales y </t>
    </r>
    <r>
      <rPr>
        <b/>
        <sz val="10"/>
        <rFont val="Arial"/>
        <family val="2"/>
      </rPr>
      <t>4</t>
    </r>
    <r>
      <rPr>
        <sz val="10"/>
        <rFont val="Arial"/>
        <family val="2"/>
      </rPr>
      <t xml:space="preserve"> Indagaciones Preliminares para un total de </t>
    </r>
    <r>
      <rPr>
        <b/>
        <sz val="10"/>
        <rFont val="Arial"/>
        <family val="2"/>
      </rPr>
      <t>431</t>
    </r>
    <r>
      <rPr>
        <sz val="10"/>
        <rFont val="Arial"/>
        <family val="2"/>
      </rPr>
      <t>.   
Entonces la fórmula del indicador corresponde a</t>
    </r>
    <r>
      <rPr>
        <b/>
        <sz val="10"/>
        <rFont val="Arial"/>
        <family val="2"/>
      </rPr>
      <t xml:space="preserve"> 312/431,</t>
    </r>
    <r>
      <rPr>
        <sz val="10"/>
        <rFont val="Arial"/>
        <family val="2"/>
      </rPr>
      <t xml:space="preserve"> esto arroja un resultado de</t>
    </r>
    <r>
      <rPr>
        <b/>
        <sz val="10"/>
        <rFont val="Arial"/>
        <family val="2"/>
      </rPr>
      <t xml:space="preserve"> 72%</t>
    </r>
    <r>
      <rPr>
        <sz val="10"/>
        <rFont val="Arial"/>
        <family val="2"/>
      </rPr>
      <t xml:space="preserve"> del indicador que respecto al acumulado de cumplimiento con relación a la meta está en un</t>
    </r>
    <r>
      <rPr>
        <b/>
        <sz val="10"/>
        <rFont val="Arial"/>
        <family val="2"/>
      </rPr>
      <t xml:space="preserve"> 121%</t>
    </r>
    <r>
      <rPr>
        <sz val="10"/>
        <rFont val="Arial"/>
        <family val="2"/>
      </rPr>
      <t xml:space="preserve"> donde su rango es satisfactorio, dado que la calificación en el plan de acción esta dado en </t>
    </r>
    <r>
      <rPr>
        <b/>
        <sz val="10"/>
        <rFont val="Arial"/>
        <family val="2"/>
      </rPr>
      <t>&gt;60%</t>
    </r>
    <r>
      <rPr>
        <sz val="10"/>
        <rFont val="Arial"/>
        <family val="2"/>
      </rPr>
      <t xml:space="preserve">. La Subestimación  de la meta frente al resultado acumulado obtenido, se presentó por  el cambio de estrategia de la evaluación de los hallazgos fiscales  sólo en cabeza de abogados de la DRFC, con  establecimiento de términos perentorios, que permitieron dos escenarios bien con  el traslado para la iniciación de los procesos de responsabilidad fiscal y  el otro con la  devolución a las sectoriales de los hallazgos   por razones de fondo y de forma.  Para la vigencia 2017, se suprimió  la actividad de  evaluar  exclusivamente los hallazgos  de un año como base,  dejando  una sola actividad  que  contiene  la evaluación de todos los insumos (hallazgos e indagaciones preliminares) </t>
    </r>
    <r>
      <rPr>
        <b/>
        <sz val="10"/>
        <rFont val="Arial"/>
        <family val="2"/>
      </rPr>
      <t>cualquiera sea su vigencia , ajustando la meta  a un 90%</t>
    </r>
  </si>
  <si>
    <r>
      <t xml:space="preserve">En cuanto al numerador, al 31 de diciembre de 2016, la Dirección de Responsabilidad Fiscal inició 262 procesos de responsabilidad fiscal, que corresponden a Hallazgos PAD 2013 a 2016, de los cuales </t>
    </r>
    <r>
      <rPr>
        <b/>
        <sz val="10"/>
        <rFont val="Arial"/>
        <family val="2"/>
      </rPr>
      <t>258</t>
    </r>
    <r>
      <rPr>
        <sz val="10"/>
        <rFont val="Arial"/>
        <family val="2"/>
      </rPr>
      <t xml:space="preserve">  se emitieron por la Subdirección del Proceso de Responsabilidad Fiscal y 4 por la Dirección de Responsabilidad Fiscal y Jurisdicción Coactiva, de conformidad con las competencias establecidas en el artículo primero de la  Resolución 041 de 2013; de igual forma, se han devuelto 316 hallazgos de diferentes vigencias a las Direcciones Sectoriales, por no cumplir los requisitos establecidos en los artículos 40 y 41 de la Ley 610 de 2000 para un total de   </t>
    </r>
    <r>
      <rPr>
        <b/>
        <sz val="10"/>
        <rFont val="Arial"/>
        <family val="2"/>
      </rPr>
      <t>578</t>
    </r>
    <r>
      <rPr>
        <sz val="10"/>
        <rFont val="Arial"/>
        <family val="2"/>
      </rPr>
      <t>.
En cuanto al denominador existe de la vigencia 2016 según registros, un remanente de</t>
    </r>
    <r>
      <rPr>
        <b/>
        <sz val="10"/>
        <rFont val="Arial"/>
        <family val="2"/>
      </rPr>
      <t xml:space="preserve"> 264</t>
    </r>
    <r>
      <rPr>
        <sz val="10"/>
        <rFont val="Arial"/>
        <family val="2"/>
      </rPr>
      <t xml:space="preserve"> hallazgos fiscales, más </t>
    </r>
    <r>
      <rPr>
        <b/>
        <sz val="10"/>
        <rFont val="Arial"/>
        <family val="2"/>
      </rPr>
      <t>605</t>
    </r>
    <r>
      <rPr>
        <sz val="10"/>
        <rFont val="Arial"/>
        <family val="2"/>
      </rPr>
      <t xml:space="preserve"> recibidos en la vigencia actual para un total de </t>
    </r>
    <r>
      <rPr>
        <b/>
        <sz val="10"/>
        <rFont val="Arial"/>
        <family val="2"/>
      </rPr>
      <t>869</t>
    </r>
    <r>
      <rPr>
        <sz val="10"/>
        <rFont val="Arial"/>
        <family val="2"/>
      </rPr>
      <t>, presentándose  la fórmula del indicador así:</t>
    </r>
    <r>
      <rPr>
        <b/>
        <sz val="10"/>
        <rFont val="Arial"/>
        <family val="2"/>
      </rPr>
      <t xml:space="preserve"> 578/869</t>
    </r>
    <r>
      <rPr>
        <sz val="10"/>
        <rFont val="Arial"/>
        <family val="2"/>
      </rPr>
      <t xml:space="preserve">, lo que corresponde al resultado de </t>
    </r>
    <r>
      <rPr>
        <b/>
        <sz val="10"/>
        <rFont val="Arial"/>
        <family val="2"/>
      </rPr>
      <t>67%</t>
    </r>
    <r>
      <rPr>
        <sz val="10"/>
        <rFont val="Arial"/>
        <family val="2"/>
      </rPr>
      <t>, lo que respecto al resultado acumulado con respecto a la meta  corresponde a un</t>
    </r>
    <r>
      <rPr>
        <b/>
        <sz val="10"/>
        <rFont val="Arial"/>
        <family val="2"/>
      </rPr>
      <t xml:space="preserve"> 83%</t>
    </r>
    <r>
      <rPr>
        <sz val="10"/>
        <rFont val="Arial"/>
        <family val="2"/>
      </rPr>
      <t xml:space="preserve">, donde su calificación arrojó satisfactorio, dado que su rango de calificación esta dado en </t>
    </r>
    <r>
      <rPr>
        <b/>
        <sz val="10"/>
        <rFont val="Arial"/>
        <family val="2"/>
      </rPr>
      <t>&gt;=80%</t>
    </r>
    <r>
      <rPr>
        <sz val="10"/>
        <rFont val="Arial"/>
        <family val="2"/>
      </rPr>
      <t>. Como se puede observar el desempeño  en la evaluación de los hallazgos fiscales  al 31 de diciembre  de 2016  fue eficaz, debido a logros tales, como cambio de estrategia al establecer el cumplimiento   de los requisitos para iniciar procesos de  responsabilidad fiscal, solo en cabeza de los funcionarios de la Dirección de Responsabilidad Fiscal y Jurisdicción Coactiva que  surten la segunda instancia y grados de consulta;  a directrices  con términos perentorios para el estudio de los insumos remitidos por las sectoriales,  estos aspectos  han permitido  la seguridad jurídica en cuanto al cumplimiento de los requisitos para iniciar los procesos, al tiempo que las direcciones sectoriales acogieran las observaciones contempladas en las devoluciones y acopiaran mayores elementos probatorios que sustentaran los hallazgos; así mismo,  han aceptado las  consideraciones de la DRFJC, respecto a la no procedencia de los insumos remitidos, en especial por no configurarse daño patrimonial, conllevando a su archivo definitivo, en cada sectorial. Así mismo el rango satisfactorio evidencia el logro de resultados positivos  con el estudio de los insumos (hallazgos e indagaciones preliminares), que  contribuyen a las metas y objetivos contemplados en el Plan Estratégico de la Entidad.</t>
    </r>
  </si>
  <si>
    <r>
      <rPr>
        <sz val="10"/>
        <rFont val="Arial"/>
        <family val="2"/>
      </rPr>
      <t>A 31 de diciembre de 2015, quedaron activos 54 procesos de la vigencia 2011, de los cuales al 31 de diciembre de 2016, se tomó decisión de fondo en</t>
    </r>
    <r>
      <rPr>
        <b/>
        <sz val="10"/>
        <rFont val="Arial"/>
        <family val="2"/>
      </rPr>
      <t xml:space="preserve"> 54</t>
    </r>
    <r>
      <rPr>
        <sz val="10"/>
        <rFont val="Arial"/>
        <family val="2"/>
      </rPr>
      <t xml:space="preserve">, que  incluyen autos de archivo por las causales señaladas en el artículo 47 Ley 610 de 2000, cesaciones de la acción fiscal por pago (artículo 111 Ley 1474 de 2011) y fallos con y sin responsabilidad fiscal, todos debidamente ejecutoriados. 
Teniendo en cuenta lo anterior y de conformidad con la formula el indicador  se tiene que se profirió decisión de fondo ejecutoriada en </t>
    </r>
    <r>
      <rPr>
        <b/>
        <sz val="10"/>
        <rFont val="Arial"/>
        <family val="2"/>
      </rPr>
      <t>54</t>
    </r>
    <r>
      <rPr>
        <sz val="10"/>
        <rFont val="Arial"/>
        <family val="2"/>
      </rPr>
      <t xml:space="preserve"> procesos de la vigencia 2011 (numerador)   sobre el total de procesos que quedaron activos, esto es </t>
    </r>
    <r>
      <rPr>
        <b/>
        <sz val="10"/>
        <rFont val="Arial"/>
        <family val="2"/>
      </rPr>
      <t>54</t>
    </r>
    <r>
      <rPr>
        <sz val="10"/>
        <rFont val="Arial"/>
        <family val="2"/>
      </rPr>
      <t xml:space="preserve"> (denominador)  arrojando un resultado del 100%, lo que  corresponde a un resultado acumulado  con respecto a la meta del </t>
    </r>
    <r>
      <rPr>
        <b/>
        <sz val="10"/>
        <rFont val="Arial"/>
        <family val="2"/>
      </rPr>
      <t>118%,</t>
    </r>
    <r>
      <rPr>
        <sz val="10"/>
        <rFont val="Arial"/>
        <family val="2"/>
      </rPr>
      <t xml:space="preserve"> donde  su calificación es  satisfactorio, dado que su  rango se determinó en </t>
    </r>
    <r>
      <rPr>
        <b/>
        <sz val="10"/>
        <rFont val="Arial"/>
        <family val="2"/>
      </rPr>
      <t>&lt;85%</t>
    </r>
    <r>
      <rPr>
        <sz val="10"/>
        <rFont val="Arial"/>
        <family val="2"/>
      </rPr>
      <t>.Esta calificación se obtuvo debido a la gestión de la alta dirección, al incorporar  funcionarios y  contratar personal mediante la modalidad de prestación de servicios, con el objeto de sustanciar la alta cantidad de  procesos de responsabilidad fiscal  de diferentes vigencias, además del continuo seguimiento y políticas establecidas para su trámite. Debido a su subestimación y en cumplimiento de las directrices de la alta dirección contenidas en el Plan Estratégico  Institucional 2016-2020 y la Circular 022 del 01/11/16, se modificó tanto la actividad, como la meta en cuanto a la prescripción  de los procesos, incorporando  la vigencia 2012, con  la adición  de procesos del 2013,  teniendo en cuenta que para los procesos iniciados en el 2011, ya se emitió decisiones  de fondo debidamente ejectuoriadas.</t>
    </r>
  </si>
  <si>
    <r>
      <t xml:space="preserve">En cuanto al numerador durante lo corrido de la vigencia 2016 quedaron ejecutoriados </t>
    </r>
    <r>
      <rPr>
        <b/>
        <sz val="10"/>
        <rFont val="Arial"/>
        <family val="2"/>
      </rPr>
      <t xml:space="preserve">49 </t>
    </r>
    <r>
      <rPr>
        <sz val="10"/>
        <rFont val="Arial"/>
        <family val="2"/>
      </rPr>
      <t>procesos que corresponden a decisiones de archivo por cesación de la acción fiscal por pago, fallos con responsabilidad y fallos sin responsabilidad fiscal.
Respecto al denominador de la actividad se tiene que al 31 de diciembre de 2016 se emitieron</t>
    </r>
    <r>
      <rPr>
        <b/>
        <sz val="10"/>
        <rFont val="Arial"/>
        <family val="2"/>
      </rPr>
      <t xml:space="preserve"> 177</t>
    </r>
    <r>
      <rPr>
        <sz val="10"/>
        <rFont val="Arial"/>
        <family val="2"/>
      </rPr>
      <t xml:space="preserve"> decisiones de fondo debidamente ejecutoriadas, que comprenden autos y fallos  contemplados en los artículos 16, 47, 53 y 54 de la Ley 610 del 2000, así como del artículo 111 de la Ley 1474 de 2011.
Presentándose la formula del indicador de </t>
    </r>
    <r>
      <rPr>
        <b/>
        <sz val="10"/>
        <rFont val="Arial"/>
        <family val="2"/>
      </rPr>
      <t>49/177</t>
    </r>
    <r>
      <rPr>
        <sz val="10"/>
        <rFont val="Arial"/>
        <family val="2"/>
      </rPr>
      <t xml:space="preserve">, lo que corresponde como resultado al </t>
    </r>
    <r>
      <rPr>
        <b/>
        <sz val="10"/>
        <rFont val="Arial"/>
        <family val="2"/>
      </rPr>
      <t>28%</t>
    </r>
    <r>
      <rPr>
        <sz val="10"/>
        <rFont val="Arial"/>
        <family val="2"/>
      </rPr>
      <t xml:space="preserve">. Por lo tanto, se ubica en una calificación aceptable. Es importante tener en cuenta que respecto al acumulado con respecto a  la meta quedó en un </t>
    </r>
    <r>
      <rPr>
        <b/>
        <sz val="10"/>
        <rFont val="Arial"/>
        <family val="2"/>
      </rPr>
      <t>46%</t>
    </r>
    <r>
      <rPr>
        <sz val="10"/>
        <rFont val="Arial"/>
        <family val="2"/>
      </rPr>
      <t xml:space="preserve"> dado que está en el rango entre </t>
    </r>
    <r>
      <rPr>
        <b/>
        <sz val="10"/>
        <rFont val="Arial"/>
        <family val="2"/>
      </rPr>
      <t>40% y 60%</t>
    </r>
    <r>
      <rPr>
        <sz val="10"/>
        <rFont val="Arial"/>
        <family val="2"/>
      </rPr>
      <t xml:space="preserve">. 
Es pertinente señalar que el resultado de aceptable, se presenta toda vez que se está valorando el número total de los procesos ejecutoriados  producto de los fallos y la cesación  de la acción fiscal por pago,  sobre  todos los procesos ejecutoriados  (incluye archivos), lo cual  implica que en el numerador se valora únicamente la determinación de la  responsabilidad fiscal vía fallo, como la recuperación del detrimento patrimonial (procesos terminados por cesación de la acción fiscal por pago y resarcimiento), cuando la Ley 610 de 2000 establece otras causales de terminación de los procesos enmarcados en las contempladas en el artículo 47 ibídem, que necesariamente los operadores fiscales  deben tener en cuenta al instruir los expedientes luego de la valoración probatoria, en cumplimiento del artículo 29 de la Constitución Política de Colombia, concordante con el artículo 2 de la Ley 610 de 2000. 
Es de resaltar que el </t>
    </r>
    <r>
      <rPr>
        <b/>
        <sz val="10"/>
        <rFont val="Arial"/>
        <family val="2"/>
      </rPr>
      <t>49%</t>
    </r>
    <r>
      <rPr>
        <sz val="10"/>
        <rFont val="Arial"/>
        <family val="2"/>
      </rPr>
      <t xml:space="preserve"> de los procesos que se archivaron se estableció la causal de inexistencia de detrimento patrimonial y el </t>
    </r>
    <r>
      <rPr>
        <b/>
        <sz val="10"/>
        <rFont val="Arial"/>
        <family val="2"/>
      </rPr>
      <t>21%</t>
    </r>
    <r>
      <rPr>
        <sz val="10"/>
        <rFont val="Arial"/>
        <family val="2"/>
      </rPr>
      <t xml:space="preserve"> comprenden procesos terminados por causales exonerativas de responsabilidad fiscal.
</t>
    </r>
  </si>
  <si>
    <t>Se evidencia que el resultado es satisfactorio, teniendo en cuenta que se recaudó $1.027.621403,23, los cuales corresponden a beneficios de control fiscal y  $322.800,00 devienen de costas procesales, para un total recaudado de $1.027.944.203.23.</t>
  </si>
  <si>
    <r>
      <t>Con relación a la actividad "</t>
    </r>
    <r>
      <rPr>
        <i/>
        <sz val="10"/>
        <rFont val="Arial"/>
        <family val="2"/>
      </rPr>
      <t>Adelantar la representación judicial y extrajudicial de la Entidad</t>
    </r>
    <r>
      <rPr>
        <sz val="10"/>
        <rFont val="Arial"/>
        <family val="2"/>
      </rPr>
      <t>", se realizaron 86 actuaciones durante el 4º  trimestre, generando un acumulado de 340 actuaciones procesales durante la vigencia del 2016, relacionadas con actividades extraprocesales (presentación ficha en comité de conciliación, audiencias ante la Procuraduría General de la Nación) y actuaciones judiciales procesales (demanda o contestación, alegatos de conclusión, recursos, trámite de pruebas, asistencia audiencias, incidentes procesales) realizadas por los funcionarios apoderados de la Entidad, arrojando resultados satisfactorios del indicador del 100%.</t>
    </r>
  </si>
  <si>
    <r>
      <t>Respecto a la actividad "</t>
    </r>
    <r>
      <rPr>
        <i/>
        <sz val="10"/>
        <rFont val="Arial"/>
        <family val="2"/>
      </rPr>
      <t>Realizar las actuaciones administrativas necesarias para brindar asesoría a las dependencias en desarrollo de los procesos del SIG</t>
    </r>
    <r>
      <rPr>
        <sz val="10"/>
        <rFont val="Arial"/>
        <family val="2"/>
      </rPr>
      <t xml:space="preserve">" se realizaron 70 actuaciones durante el 4º  trimestre, generando un acumulado de 248 actuaciones durante la vigencia 2016 (conceptos, asistencia al Comité de Conciliación, DPC y revisión de actos administrativos), arrojando resultados satisfactorios del indicador del 100%. </t>
    </r>
  </si>
  <si>
    <r>
      <rPr>
        <b/>
        <sz val="10"/>
        <rFont val="Arial"/>
        <family val="2"/>
      </rPr>
      <t>Seguimiento Diciembre 2016:</t>
    </r>
    <r>
      <rPr>
        <sz val="10"/>
        <rFont val="Arial"/>
        <family val="2"/>
      </rPr>
      <t>El resultado del indicador refleja un cumplimiento del 100% en el tercer trimestre.</t>
    </r>
    <r>
      <rPr>
        <b/>
        <sz val="10"/>
        <rFont val="Arial"/>
        <family val="2"/>
      </rPr>
      <t xml:space="preserve">
Seguimiento Septiembre /2016: </t>
    </r>
    <r>
      <rPr>
        <sz val="10"/>
        <rFont val="Arial"/>
        <family val="2"/>
      </rPr>
      <t xml:space="preserve">  El resultado del indicador refleja un cumplimiento del 100%.
Se realizaron las cuatro (4) jornadas de intervención en clima laboral, los días 3, 5, 9 y 10 de Agosto de 2016, en el Club de la Fuerza Aérea Colombiana - FAC, ubicado en la Calle 64 No. 3B-21, contando con la asistencia de doscientos (200) servidores de la entidad.    Se realizo un Taller de "Estrategias de Comunicación Positiva y Felicidad en el Trabajo" el 29 de Julio de 2016 a 22 servidores (as) de la entidad.  Se realizaron dos actividades de Coaching individual el día 29 de julio de 2016 a dos servidoras de la entidad.
</t>
    </r>
    <r>
      <rPr>
        <b/>
        <sz val="10"/>
        <rFont val="Arial"/>
        <family val="2"/>
      </rPr>
      <t>Seguimiento Junio/2016:</t>
    </r>
    <r>
      <rPr>
        <sz val="10"/>
        <rFont val="Arial"/>
        <family val="2"/>
      </rPr>
      <t xml:space="preserve"> Se realizó la firma del contrato No. 48 del 14 de junio de 2016, suscrito entre la Contraloría de Bogotá, D.C. y la empresa Kapital Group SAS, se firmo el Acta de inicio el 17 de junio de 2016, adicionalmente se encuentra en el proceso de elaboración y acuerdo entre las partes contractuales del cronograma que define la realización de las cuatro (4) jornadas de intervención en clima organizacional.</t>
    </r>
  </si>
  <si>
    <r>
      <rPr>
        <b/>
        <sz val="10"/>
        <rFont val="Arial"/>
        <family val="2"/>
      </rPr>
      <t xml:space="preserve">Seguimiento Diciembre 2016: </t>
    </r>
    <r>
      <rPr>
        <sz val="10"/>
        <rFont val="Arial"/>
        <family val="2"/>
      </rPr>
      <t>El resultado del indicador refleja un cumplimiento del 100%.
Mediante memorando 3-2016-33128 del 19  de diciembre de 2016 se remitió para su publicación el Boletín No. 4 -2016 con el tema "DE LA RESPONSABILIDAD DISCIPLINARIA FRENTE A LA FALSEDAD EN DOCUMENTOS PUBLICOS O PRIVADOS Y AL FRAUDE PROCESAL:", el cual ya se encuentra en la página web de la entidad.</t>
    </r>
    <r>
      <rPr>
        <b/>
        <sz val="10"/>
        <rFont val="Arial"/>
        <family val="2"/>
      </rPr>
      <t xml:space="preserve">
</t>
    </r>
    <r>
      <rPr>
        <sz val="10"/>
        <rFont val="Arial"/>
        <family val="2"/>
      </rPr>
      <t xml:space="preserve">
</t>
    </r>
    <r>
      <rPr>
        <b/>
        <sz val="10"/>
        <rFont val="Arial"/>
        <family val="2"/>
      </rPr>
      <t xml:space="preserve">Seguimiento Septiembre /2016: </t>
    </r>
    <r>
      <rPr>
        <sz val="10"/>
        <rFont val="Arial"/>
        <family val="2"/>
      </rPr>
      <t xml:space="preserve"> El resultado del indicador refleja un cumplimiento del 75%, el 25% restante se logrará en el transcurso de la vigencia. 
Mediante memorando 3-2016-23283 del 07  de Septiembre de 2016 se remitió para su publicación el Boletín No. 3 -2016 con el tema " RESPETO A LA PRESUNCIÓN DE INOCENCIA Y A LA RESERVA SUMARIAL",  el cual ya se encuentra en la página web de la entidad.      
</t>
    </r>
    <r>
      <rPr>
        <b/>
        <sz val="10"/>
        <rFont val="Arial"/>
        <family val="2"/>
      </rPr>
      <t>Seguimiento Junio/2016:</t>
    </r>
    <r>
      <rPr>
        <sz val="10"/>
        <rFont val="Arial"/>
        <family val="2"/>
      </rPr>
      <t xml:space="preserve"> El resultado del indicador refleja un cumplimiento del 50%, el 50% restante se logrará en el transcurso de la vigencia.
Mediante memorando 3-2016-16362 del 30  de junio de 2016 se remitió para su publicación el Boletín No. 2 -2016 con el tema " RECONSTRUCCIÓN DE EXPEDIENTES", el cual ya se encuentra en la página web de la entidad.      
</t>
    </r>
    <r>
      <rPr>
        <b/>
        <sz val="10"/>
        <rFont val="Arial"/>
        <family val="2"/>
      </rPr>
      <t>Sgto. marzo/2016.</t>
    </r>
    <r>
      <rPr>
        <sz val="10"/>
        <rFont val="Arial"/>
        <family val="2"/>
      </rPr>
      <t xml:space="preserve"> El resultado del indicador refleja un cumplimiento del 25%, el 75% restante se logrará en el transcurso de la vigencia. 
Mediante memorando 3-2016-07533 del 30  de marzo de 2016 se remitió para su publicación el Boletín No. 1 -2016 con el tema " DERECHO DE PETICION. INFORMACIONES Y DOCUMENTOS RESERVADOS", el cual ya se encuentra en la página web de la entidad.      </t>
    </r>
  </si>
  <si>
    <r>
      <rPr>
        <b/>
        <sz val="10"/>
        <rFont val="Arial"/>
        <family val="2"/>
      </rPr>
      <t xml:space="preserve">Seguimiento Diciembre 2016: </t>
    </r>
    <r>
      <rPr>
        <sz val="10"/>
        <rFont val="Arial"/>
        <family val="2"/>
      </rPr>
      <t xml:space="preserve">El resultado del indicador refleja un cumplimiento del 126%.
La Dirección de Talento Humano a través de la Subdirección de Capacitación y Cooperación Técnica realizó 164 acciones de formación en 74 temas distintos, impartiendo 1637 horas, 5346 cupos de capacitación asignados, que se reflejan en 41433,5  Horas Hombre de Capacitación. 
</t>
    </r>
    <r>
      <rPr>
        <b/>
        <sz val="10"/>
        <rFont val="Arial"/>
        <family val="2"/>
      </rPr>
      <t>Seguimiento Septiembre /2016:</t>
    </r>
    <r>
      <rPr>
        <sz val="10"/>
        <rFont val="Arial"/>
        <family val="2"/>
      </rPr>
      <t xml:space="preserve"> El resultado del indicador refleja un cumplimiento del 76%,  el 24% restante se logrará en el cuarto trimestre.  La Dirección de Talento Humano a través de la Subdirección de Capacitación y Cooperación Técnica realizó 137 acciones de formación en 58 temas distintos, impartiendo   1.114,5 horas, 4.432 cupos de capacitación asignados, que se reflejan en 25.101,5  Horas Hombres de Capacitación.
</t>
    </r>
    <r>
      <rPr>
        <b/>
        <sz val="10"/>
        <rFont val="Arial"/>
        <family val="2"/>
      </rPr>
      <t>Seguimiento Junio/2016:</t>
    </r>
    <r>
      <rPr>
        <sz val="10"/>
        <rFont val="Arial"/>
        <family val="2"/>
      </rPr>
      <t xml:space="preserve"> El resultado del indicador refleja un cumplimiento del 37%,  el 63% restante se logrará en el transcurso de la vigencia.  La Dirección de Talento Humano a través de la Subdirección de Capacitación y Cooperación Técnica realizó 79 acciones de formación en 37 temas distintos, impartiendo   568,5 horas, 1900 cupos de capacitación asignados que se reflejan en 12,187  Horas Hombres de Capacitación.
</t>
    </r>
    <r>
      <rPr>
        <b/>
        <sz val="10"/>
        <rFont val="Arial"/>
        <family val="2"/>
      </rPr>
      <t>Sgto. marzo/2016</t>
    </r>
    <r>
      <rPr>
        <sz val="10"/>
        <rFont val="Arial"/>
        <family val="2"/>
      </rPr>
      <t>. El resultado del indicador refleja un cumplimiento del 11%, el 89% restante se logrará en el transcurso de la vigencia. La Dirección de Talento Humano a través de la Subdirección de Capacitación y Cooperación Técnica realizó  3.653 Horas Hombre, en 12  acciones de formación, 124  horas, para  un total de 780 cupos de capacitación.</t>
    </r>
  </si>
  <si>
    <r>
      <t xml:space="preserve">Seguimiento Diciembre 2016: </t>
    </r>
    <r>
      <rPr>
        <sz val="10"/>
        <rFont val="Arial"/>
        <family val="2"/>
      </rPr>
      <t xml:space="preserve"> El resultado del indicador refleja un cumplimiento del 100%.
La Dirección de Talento Humano desarrolló las actividades necesarias para adelantar la elaboración del proyecto de Acuerdo: Estudio Técnico, Exposición de Motivos, Solicitud Concepto Técnico para Rediseño Organizacional de la Contraloría de Bogotá, D. C. 2-2016-18035 y 2-2016-18151, Concepto Favorable del DASCD  2016EE2079 y proyecto de Acuerdo “Por el cual se dictan normas sobre organización y funcionamiento de la Contraloría de Bogotá, D. C., se modifica la planta de personal y se dictan otras disposiciones”.  El Concejo de Bogotá, D. C., aprobó el Acuerdo 658 del 21 de diciembre de 2016 “POR EL CUAL SE DICTAN NORMAS SOBRE ORGANIZACIÓN Y FUNCIONAMIENTO DE LA CONTRALORÍA DE BOGOTÁ, D. C., SE MODIFICA LA PLANTA DE PERSONAL Y SE DICTAN OTRAS DISPOSICIONES”.
</t>
    </r>
  </si>
  <si>
    <r>
      <rPr>
        <b/>
        <sz val="10"/>
        <rFont val="Arial"/>
        <family val="2"/>
      </rPr>
      <t xml:space="preserve">
Seguimiento Diciembre 2016:</t>
    </r>
    <r>
      <rPr>
        <sz val="10"/>
        <rFont val="Arial"/>
        <family val="2"/>
      </rPr>
      <t xml:space="preserve"> El resultado del indicador refleja un cumplimiento del 100%.
La Subdirección de Capacitación y Cooperación Técnica, con el objeto de divulgar los ocho (8) valores institucionales, se diseñaron tres estrategias, así:  *En los listados de asistencia dispuestos para cada una de las acciones de formación adelantadas se adjuntó una hoja de presentación del evento acompañada de uno de los valores.  *Se elaboró una presentación en formato poder point con todos los valores institucionales, la cual se muestra rotativamente al inicio, al intermedio y al finalizar cada evento de capacitación.  *Se diseñó un separador de libros con todos los valores institucionales para ser entregados a los servidores asistentes al finalizar la acción de formación.
La Subdirección de Carrera Administrativa con apoyo de la Oficina Asesora de Comunicaciones adelantó las actividades pertinentes para dar cumplimiento a las  campañas de divulgación de los valores organizacionales a través de los medios de comunicación institucionales  para generar una cultura de servicio público para generar sentido de pertenencia y compromiso institucional, tal como se evidencia en las notas publicadas en NOTICONTROL durante los días 1, 2, 3, 4, 9, 10, 11, 15, 16, 18, 21, 22, 23 y 30  de noviembre y 6, 7 y 12 de diciembre 2016.  Así mismo, desarrolló diversas estrategias de divulgación de los valores institucionales.
</t>
    </r>
  </si>
  <si>
    <t>En el cuarto  trimestre de  2016, la unidad ejecutora 01 realizó la ejecución presupuestal del 98%; porcentaje correspondiente a los compromisos acumulados por la suma de $114.050.742.306 de los $115,935,549,000 asignados para esta vigencia fiscal de la unidad ejecutora 01 de la Contraloría de Bogotá, logrando un resultado satisfactorio de este indicador.</t>
  </si>
  <si>
    <t>A Diciembre  31 el área de tesorería ejecutó el 93% del PAC programado para la vigencia del año 2016,el valor programado fue de $109.712.297.237 con una ejecución de $101.534.682.847,  presenta un nivel de calificación satisfactorio de acuerdo a la meta establecida inicialmente. La no ejecución de lo programado fue debido a que algunas áreas no remiten a tesorería las cuentas correspondiente en los tiempos establecidos por la SDH</t>
  </si>
  <si>
    <t>A Diciembre 31: la Subdirección Financiera cumplió al 100%, ya que entrego los cuatro reportes establecido en el Plan de Acción logrando un rango de calificación del resultado  satisfactorio</t>
  </si>
  <si>
    <t xml:space="preserve">Porcentaje ejecutado:
Aplicando el indicador, se obtiene un resultado a 30 de Diciembre de 2016 del 99,2%, y el avance en el cumplimiento del indicador con relación a la meta programada corresponde al 110,2%, que lo ubica en un rango de calificación SATISFACTORIO.
Seguimiento: A 30 de Diciembre  de 2016 la Contraloría de Bogotá, D.C., suscribió 261 contratos, de los cuales 253 corresponden a la Unidad Ejecutora 01- Contraloría de Bogotá D.C., y 8 a la Unidad Ejecutora 02- Auditoría Fiscal; en el numerador del indicador se toman únicamente los 253 contratos suscritos por la Contraloría de Bogotá, por cuanto los contratos suscritos por la Auditoría Fiscal no se programan en el Plan Anual de Adquisiciones de la Contraloría de Bogotá.
En el ultimo trimestre, mediante Junta de compras ACTA NO. 13 DE 05-10-2016,ACTA NO. 14 DE 26-10-2016, ACTA NO. 15 DE 08-11-2016, ACTA NO. 17 DE 29-11-2016, ACTA NO. 20 DE 26-12-2016, ACTA No. 21 de 30-12-2016 se realizó la modificación al PAA-2016, donde se adicionaron  90 necesidades  de las diferentes áreas de la entidad, de tal manera que el numerador  cambia a 255 necesidades proyectadas a realizar durante la vigencia 2016.
Presupuesto ejecutado :
Por lo anterior, se obtuvo un alto porcentaje de ejecución del Plan de Adquisiciones de la Unidad Ejecutora 01 –Contraloría, el cual fue del 99,2%, toda vez que de un valor estimado para contratación de $12.400.542..887, se ejecutaron recursos por valor de $12.333.433.068.
Porcentaje no ejecutado:
Analizando el resultado del indicador a 30 de Diciembre  de 2016, que corresponde al  99,2%, se establece que no se realizo  la ejecución  del el   0,8%, que corresponde a 2 procesos que  no se realizaron ,  a cargo de las siguientes dependencias:
Subdirección de Servicios Generales: (1) contrato,  Oficina asesora de  Comunicaciones : (1) contrato, </t>
  </si>
  <si>
    <t>Conforme a los servicios atendidos por el área de transporte de acuerdo a las solicitudes de las diferentes dependencias referentes a los procesos auditores y a las gestiones administrativas de la Entidad, se aplicaron 95 encuestas de percepción del servicio a los usuarios, con el fin de calificar la asistencia, la cual arrojo un grado de satisfacción del 92% de los beneficiarios durante la vigencia 2016.</t>
  </si>
  <si>
    <t>De acuerdo a la prestación del  servicio de aseo y cafetería, se estableció una herramienta orientada a calificar esta actividad por parte de los usuarios internos, para lo cual se aplicaron 480 encuestas de percepción del servicio durante la vigencia 2016, obteniendo un nivel interno de satisfacción del 93%  por parte de los beneficiarios.</t>
  </si>
  <si>
    <t>En el acumulado de enero  a diciembre de 2016, se logró un tiempo promedio de respuesta para atender las solicitudes de los servicios de mantenimiento correctivo y preventivo de los equipos informáticos de 0.07 días (34 minutos o 0.56 horas) para 1108 servicios registrados, es decir tiempo promedio inferior a 1 hora  (tomando como referencia el día laboral de 8 horas).  Se atendieron el 100% de los servicios recibidos. El rango de calificación se encuentra en nivel satisfactorio ya que se logró un avance o cumplimiento de la actividad superior a la meta fijada.
El análisis por trimestre es el siguiente:  cuarto trimestre (octubre a diciembre), se logró un tiempo promedio de respuesta de 0.036 días (20 minutos o 0.29 horas) para 303 servicios registrados, en el tercer trimestre (julio a septiembre), se logró un tiempo promedio de respuesta de 0.07 días (34 minutos o 0.56 horas) para 450 servicios registrados, en el segundo trimestre (abril a junio), se logró  tiempo de respuesta en 0.11 días (53 minutos o 0.88 horas) para 231 servicios registrados, mejorando el tiempo de respuesta frente al primer trimestre del año 2016 (enero a marzo), que fue de 0.16 días (1 hora y 17 minutos o 1,28 horas) para 124 servicios registrados. 
El resultado  del indicador muestra un nivel de eficiencia alto,  ya que está por debajo de la meta que está establecida de 1 hora de atención del servicio. Igualmente, este indicador muestra un mejoramiento en los resultados, comparado con el tiempo de atención de 1.39 días para el año 2015.</t>
  </si>
  <si>
    <t>Para la vigencia 2016, el indicador se estableció en 10 días para la entrega/gestión de elementos de consumo para el Área de Almacén e Inventarios. Dicho indicador se calcula con el promedio: (Total días de Atención x Trimestre) / (Cantidad de Solicitudes). De acuerdo al promedio estadístico de 2016, el Área de Almacén e Inventarios ha sido eficiente lo cual corresponde a una atención promedio de 6.8 días sobre 10, para un total anual de 161 de solicitudes de elementos de consumo. Para el primer trimestre un Total de 29 Solicitudes de Elementos.  Para el segundo Trimestre 40 Solicitudes, En el Tercer Trimestre 40 Solicitudes de Consumo y un cuarto trimestre con 52 solicitudes. Cabe resaltar que Dichas solicitudes de consumo son afectadas por la Disponibilidad de Inventarios, Transporte, tiempo de los contratos, los cuales son recibidos por los diferentes medios de comunicación habilitados en la entidad, arrojando un promedio de atención de 6.9 días para la atención de dichas solicitudes en el último Trimestre, este tiempo medido desde que se realiza la comunicación y recibida por el almacén. Los Soportes físicos se encuentran en el archivo del área de almacén e inventarios. Este tiempo promedio empleado de 6.8 días, se encuentra por debajo de la meta fijada en esta vigencia de 10 días, arrojaron un nivel satisfactorio en la prestación del servicio, por tanto, se superó lo establecido en el indicador.</t>
  </si>
  <si>
    <t xml:space="preserve">En la vigencia 2016 se ejecutaron recursos por valor $71.092.484 con el fin de cubrir los diferentes requerimientos necesarios para cumplir con los objetivos del PIGA. El resultado de la meta fue satisfactoria superando el 90% del indicador correspondiente a la ejecución de los recursos asignados al proyecto de inversión 1195. </t>
  </si>
  <si>
    <t>Durante la vigencia se suscribieron los contratos No. 227 y 229 de noviembre 30 de 2016 por valor de $556.638.677, para la adquisición de cuatro camionetas tipo SUV y dos camionetas tipo pick up MT, así mismo, el 29 de diciembre  se realizaron los contratos 259 y 260 para la compra de dos vehículos Toyota Padre por valor de $480.419.077, una de ellas con blindaje para la seguridad del Contralor a través de Colombia Compra Eficiente, para un total de ocho carros para la reposición del parque automotor de la Entidad. Por lo anterior, la meta alcanzó el 110% de la ejecución de los recursos del proyecto de inversión 1196, teniendo un grado satisfactorio mayor al 99% en el rango de calificación del indicador con respecto a la meta.</t>
  </si>
  <si>
    <t xml:space="preserve">El cronograma de transferencias documentales para la vigencia 2016 fue aprobado en Comité Interno de Archivo llevado a cabo el 26 de abril del año en curso, así mismo fue comunicado a todas las dependencias de la entidad con memorando radicación 3-2016-10173 de fecha Abril 27 de 2016.
A diciembre de 2016 el porcentaje de cumplimiento de las transferencias primarias alcanza un 96%, toda vez que de las 78 transferencias primarias programadas se ha recibido la transferencia de 75 dependencias. El resultado ubica el indicador en el rango de satisfactorio.
Las dependencias que quedaron pendientes son: Direcciones de: Planeación (solicitud memorando 3-2016-31999), Responsabilidad Fiscal y Jurisdicción Coactiva (solicitud memorando 3-2016-33535) y la Auditoria Fiscal.
Adicional a las transferencias programadas se recibieron transferencias de años anteriores. </t>
  </si>
  <si>
    <t>Durante la vigencia 2016 el nivel de satisfacción del cliente interno fue del 100% ubicando el indicador en el rango de satisfactorio, lo anterior toda vez que de los 138 usuarios de las diferentes dependencias a los que se les ha prestado el servicio de consulta o préstamo de documentos, la totalidad ha dado una calificación de satisfactoria en la prestación oportuna del servicio ofrecido por el Proceso de Gestión Documental.</t>
  </si>
  <si>
    <t xml:space="preserve">Durante la vigencia 2016 se efectuó capacitación sobre aplicación de Tabla de Retención Documental y organización de Archivos de Gestión en la totalidad de oficinas productoras; es decir, se dio un cumplimiento del 100%, ubicando dicho resultado en un rango de satisfactorio.  </t>
  </si>
  <si>
    <r>
      <t xml:space="preserve">De conformidad con la versión 1.0 del PINAR durante la vigencia 2016, se desarrollaron los siguientes proyectos archivísticos:
</t>
    </r>
    <r>
      <rPr>
        <b/>
        <sz val="10"/>
        <rFont val="Arial"/>
        <family val="2"/>
      </rPr>
      <t>1. Actualización de procedimientos del Proceso</t>
    </r>
    <r>
      <rPr>
        <sz val="10"/>
        <rFont val="Arial"/>
        <family val="2"/>
      </rPr>
      <t xml:space="preserve">,  se actualizaron y aprobaron mediante Resolución Reglamentaria No. 038 de noviembre 2 de 2016 los siguientes procedimientos:
     a. Procedimiento para la organización y transferencias documentales, 
      b. Procedimiento para la actualización y aplicación de las Tablas de Retención documental.
Así mismo, se elaboró y adoptó mediante RR 024 de agosto 4 de 2016 el Procedimiento para la actualización de los instrumentos de la gestión de la Información Pública.  
</t>
    </r>
    <r>
      <rPr>
        <b/>
        <sz val="10"/>
        <rFont val="Arial"/>
        <family val="2"/>
      </rPr>
      <t>2. Aplicación de Tablas de Retención Documental:</t>
    </r>
    <r>
      <rPr>
        <sz val="10"/>
        <rFont val="Arial"/>
        <family val="2"/>
      </rPr>
      <t xml:space="preserve"> Respecto a la aplicación de las tablas de retención documental, se realizaron 71 capacitaciones personalizadas a las dependencias de la entidad, incluyendo temas como: identificación, clasificación, ordenación, descripción e identificación de documentos de apoyo, como también la aplicación en las auditorias de las direcciones sectoriales.
</t>
    </r>
    <r>
      <rPr>
        <b/>
        <sz val="10"/>
        <rFont val="Arial"/>
        <family val="2"/>
      </rPr>
      <t>3. Actualización de Tablas de Valoración Documental.</t>
    </r>
    <r>
      <rPr>
        <sz val="10"/>
        <rFont val="Arial"/>
        <family val="2"/>
      </rPr>
      <t xml:space="preserve"> Se remitieron con memorando radicación 2-2016-16701 de fecha Septiembre 13 de 2016 a la Secretaria técnica del Consejo distrital de archivo las TVD correspondientes a los periodos 1929 a 2012 aprobadas en Comité Interno de archivo de Abril 26 de 2016.
</t>
    </r>
    <r>
      <rPr>
        <b/>
        <sz val="10"/>
        <rFont val="Arial"/>
        <family val="2"/>
      </rPr>
      <t>4. Actualización de Inventarios Documentales:</t>
    </r>
    <r>
      <rPr>
        <sz val="10"/>
        <rFont val="Arial"/>
        <family val="2"/>
      </rPr>
      <t xml:space="preserve"> Se adelantó en el archivo central la actualización de los inventarios documentales. 
</t>
    </r>
    <r>
      <rPr>
        <b/>
        <sz val="10"/>
        <rFont val="Arial"/>
        <family val="2"/>
      </rPr>
      <t>5. Diseñar e implementar el Sistema de Gestión de Documentos Electrónicos de Archivos (SGDEA)</t>
    </r>
    <r>
      <rPr>
        <sz val="10"/>
        <rFont val="Arial"/>
        <family val="2"/>
      </rPr>
      <t xml:space="preserve">. Se elaboró el procedimiento para gestión de documentos electrónicos de archivo y se adoptó con Resolución Reglamentaria No. 038 de noviembre 2 de 2016.
De acuerdo con lo anterior se tiene un nivel de cumplimiento en la ejecución de los proyectos archivísticos previstos en el PINAR del 100%, alcanzando un nivel satisfactorio.
</t>
    </r>
  </si>
  <si>
    <t xml:space="preserve">A Diciembre de 2016 se tiene un nivel de cumplimiento en la ejecución de los recursos asignados del 100%, toda vez que de los $339,4 millones asignados la totalidad se han comprometido, ubicando el indicador en el rango de satisfactorio.
Teniendo en cuenta la armonización del Plan de Desarrollo se tiene que los recursos asignados a la Meta 7 del Proyecto 776 plan de desarrollo "Bogotá Humana" fueron de $184,4 millones que fueron ejecutados en su totalidad. Por su parte, los restantes $154,9 millones fueron asignados a la Meta 3 del Proyecto 1195 Plan de Desarrollo "Bogotá mejor para todos".
Es importante aclarar que para este reporte se ajustó el valor de los recursos asignados que se reportaron en el trimestre anterior en un valor de $50,4 millones, que corresponden a un traslado de las metas 2, 4, 5 y 6 al proyecto 1195.
Del total de recursos comprometidos el 80,1% ($271,9 millones) se han ejecutado a través de contratos para la organización de fondos documentales del Archivo Central y el restante 19,9% ($67,5 millones) a un convenio interadministrativo con la Universidad Militar con el objeto de capacitar a funcionarios de la Contraloría en materia de gestión documental que se encuentren tanto en soporte físico como electrónico. </t>
  </si>
  <si>
    <r>
      <t xml:space="preserve">Se ejecutaron las 27 auditorías Internas programadas en el Plan Anual de Evaluaciones Independientes-PAEI  (hoy PAAI) para la vigencia 2016, se llevó a cabo de la siguiente manera: 8 durante el trimestre enero- marzo; 7 entre  abril y junio; 6 durante julio y septiembre y 6 durante el trimestre octubre-diciembre.
Es importante señalar que  por solicitud del Contralor  en diciembre de 2016, se realizó la Auditoria Interna "Verificación de Requisitos a Cargos Directivos", la cual no se encontraba contemplada en el PAAI, versión 4, encontrándose en proceso la elaboración del informe preliminar en lo referente al personal directivo.
En el trimestre Octubre Diciembre, se ejecutaron  6 auditorias  programadas en el PAAI,estas son:
• Gestión Proceso Gestión Documental.
• Auditoría a Gestión Financiera - Control Interno Contable
• Gestión proceso del Talento Humano.
• Gestión al Proceso de Vigilancia y Control a la Gestión Fiscal
• Gestión al proceso de Tecnologías de la Información y las Comunicaciones
• Arqueo a las cajas menores (Dirección Administrativa y Financiera y Despacho del Contralor).
Lo anterior, indica se  cumplió al  100% la meta, logrando  el rango de calificación </t>
    </r>
    <r>
      <rPr>
        <b/>
        <i/>
        <sz val="10"/>
        <rFont val="Arial"/>
        <family val="2"/>
      </rPr>
      <t xml:space="preserve">"Satisfactorio". </t>
    </r>
  </si>
  <si>
    <r>
      <t xml:space="preserve">Durante la vigencia 2016, se efectuaron las verificaciones a los planes de mejoramiento a los 14 procesos que conforman el Sistema Integrado de Gestión-SIG, con cortes a abril 30, agosto 31 y diciembre  31 de 2016, De igual forma, se realizó seguimiento y consolidación del Plan de Mejoramiento Institucional, de conformidad con el "Procedimiento Plan de Mejoramiento - Acciones Correctivas y de Mejora", adoptado mediante Resolución 071 de diciembre 30 de 2015 y a partir de 31 de agosto de 2016, mediante R.R. No. 029 de 2016, con la periodicidad establecida mediante la Circular 011 de 2016.  
Así mismo, se presentó el Plan de Mejoramiento a la Auditoría Fiscal, producto de la Auditoría Regular vigencia 2015 y del seguimiento realizado con corte a junio 30 de 2016.
Para el IV Trimestre  de 2016, se realizó el seguimiento a los planes de Mejoramiento de los 14 procesos que conforman el SIG. De igual forma, se realizó seguimiento y consolidación del Plan de Mejoramiento Institucional y se presentó el plan de Mejoramiento  a  la Auditoria Fiscal con radicado 3-2016-26110 del 06-10-2016.
Respecto al cumplimiento de la meta la OCI, alcanzó una ejecución a diciembre  30 de 2016 del 100%.
Lo anterior, indica se  cumplió al  100% la meta, logrando  el rango de calificación </t>
    </r>
    <r>
      <rPr>
        <b/>
        <i/>
        <sz val="10"/>
        <rFont val="Arial"/>
        <family val="2"/>
      </rPr>
      <t>"Satisfactorio".</t>
    </r>
    <r>
      <rPr>
        <sz val="10"/>
        <rFont val="Arial"/>
        <family val="2"/>
      </rPr>
      <t xml:space="preserve"> </t>
    </r>
  </si>
  <si>
    <r>
      <t xml:space="preserve">Durante la vigencia 2016, se elaboraron y publicaron los 24 TIPS programados en el PAAI, los cuales fueron publicados en Noticontrol en los siguientes periodos:  
Durante el trimestre enero- marzo de 2016, se publicaron 6 tipos de autocontrol, avanzando en 25%  de la ejecución de año.
En el II segundo trimestre se  elaboraron y publicaron en Noticontrol los siguientes  "Tips de Autocontrol":
- Saber escuchar,  Sabía Usted que la Lealtad genera amor?, La Empatía,  Que busacas, éxito o Felicidad?,  Inteligencia, sinónimo de humildad, Temes ser servicial?, Hemos educado nuestro carácter ? este es parte dela personalidad. Así mismo, se elaboró el Boletín Electrónico - "Auto controlando".
Durante el tercer trimestre algunos de los Tips publicados fueron: Emociones con Autocontrol, una necesidad; Autocontrol es disciplina; Autocontrol es entusiasmo; Autocontrol es conectarnos con nuestra paz interior; El esfuerzo también hace parte del triunfo; Ahora, aquí y siempre se vale agradecer; No s e complique la vida.. la formal es sencilla, buen trato; Tenacidad, ingrediente esencial para el éxito.
</t>
    </r>
    <r>
      <rPr>
        <b/>
        <sz val="10"/>
        <rFont val="Arial"/>
        <family val="2"/>
      </rPr>
      <t>Para el IV Trimestre  la OCI, Publico los siguientes Tips:</t>
    </r>
    <r>
      <rPr>
        <sz val="10"/>
        <rFont val="Arial"/>
        <family val="2"/>
      </rPr>
      <t xml:space="preserve">
• Hoy se vale, se necesita, es fundamental el entusiasmo
• Autocontrol es persistir
• Administremos la confianza
• Autocontrol emocional
• La filosofía del yo puedo Vs la excusitis
Es de anotar que la Oficina de Control Interno ha publicado Tips adicionales a los programados, por cuanto se creo la cultura de que estos salgan cada 8 días. estos son:
• Autocontrol es la capacidad emocional para controlarse así mismo
• El autocontrol no es solo saber hacer, es saber ser
• El autocontrol es respetar la libertad del pensamiento
De acuerdo con lo anterior, a diciembre de 2016 se alcanzó un cumplimiento del 100% sobre la meta y un rango de calificación </t>
    </r>
    <r>
      <rPr>
        <b/>
        <sz val="10"/>
        <rFont val="Arial"/>
        <family val="2"/>
      </rPr>
      <t>"Satisfactorio".</t>
    </r>
  </si>
  <si>
    <r>
      <t>En el año 2016, se realizó verificación cuatrimestral a los mapas  de riesgos de los 14 procesos que conforman el SIG, con cortes a abril 30, agosto 31 y diciembre  31 de 2016. De igual forma, se realizó seguimiento y consolidación del Mapa de Riesgos Institucional. El indicador  refleja un cumplimiento  del 100% de la actividad.
Durante el primer trimestre de 2016, no se efectuó seguimiento dado que la periodicidad para este seguimiento es cuatrimestral.
Para el segundo trimestre, con corte a abril 30 de 2016, se realizó verificación a los mapas  de riesgos de los 14 procesos que conforman el SIG. De igual forma, se realizó seguimiento y consolidación del Mapa de Riesgos Institucional.
Así mismo, con corte a septiembre 30 de 2016, se efectuó verificación a los Mapas de riesgos de los 14 procesos que conforman el SIG. De igual forma, se realizó seguimiento y consolidación del Mapa de Riesgos Institucional. 
A Septiembre de 2016 la OCI  se efectuó el  seguimiento conforme a lo a lo programado, lo cual indicada que ha logrado un 68,2% de cumplimiento en relación con la meta.
Para el trimestre octubre- diciembre, la OCI realizó la  verificación a los Mapas de riesgos de los 14 procesos que conforman el SIG. y realizó seguimiento y consolidación del Mapa de Riesgos Institucional.
El avance del indicador  es conforme a lo programado en el Programa Anual de Auditorías Internas, lo cual refulja el cumplimiento  del 100% de la actividad y nivel de calificación</t>
    </r>
    <r>
      <rPr>
        <b/>
        <i/>
        <sz val="10"/>
        <rFont val="Arial"/>
        <family val="2"/>
      </rPr>
      <t xml:space="preserve"> "Satisfactorio".</t>
    </r>
  </si>
  <si>
    <r>
      <t xml:space="preserve">Para el periodo 2016, la Entidad, a través de la Oficina de Control Interno,  los 20 informes a Entes Externos, programados en el Programa Anual de Evaluaciones Independientes-PAAI; los cuales se presentaron de la siguiente manera: 
Durante el trimestre enero- marzo de 2016, se presentaron 7 informes a Entes Externos, según lo programados en el PAEI, lo cual equivale al 35,0% de avance para la vigencia.
Para el  trimestre abril -junio  de 2016, se presentaron los  5 informes a Entes Externos.  Los siguientes son los informes presentado durante el II trimestre de la vigencia:
• Cuenta  al término de la gestión del Contralor  presentado a la Auditoría Fiscal. (Dra. Ligia Inés Botero M.)
• Cuenta mensual presentadas en los meses de marzo, abril, mayo   Auditoria Fiscal (3).
• Consolidación respuesta informe preliminar 2015 / Auditoría Fiscal.
Durante el III trimestre se presentaron las cuentas mensuales de junio, julio y agosto y la Cuenta semestral - junio de 2016. Así mismo, se elaboró y publicó el informe sobre  Derechos de petición, quejas y reclamos (pqr)-atención al ciudadano, logrando un avance del 85%, con lo cual da cumplimiento a lo programado. 
Para el IV trimestre,  se presentaron las cuentas mensuales de septiembre, octubre y noviembre de 2016, logrando un cumplimiento del 100% y un  rango de calificación </t>
    </r>
    <r>
      <rPr>
        <b/>
        <i/>
        <sz val="10"/>
        <rFont val="Arial"/>
        <family val="2"/>
      </rPr>
      <t xml:space="preserve">"Satisfactorio". </t>
    </r>
  </si>
  <si>
    <r>
      <rPr>
        <b/>
        <sz val="10"/>
        <rFont val="Arial"/>
        <family val="2"/>
      </rPr>
      <t>Sgto.</t>
    </r>
    <r>
      <rPr>
        <sz val="10"/>
        <rFont val="Arial"/>
        <family val="2"/>
      </rPr>
      <t xml:space="preserve"> Diciembre/2016. El resultado del indicador arroja un cumplimiento del 100%. La Dirección de Planeación implementó estrategias dirigidas a todos los funcionarios de la entidad, donde se socializaron las bondades y beneficios del Sistema Integrado de Gestión -  SIG, con el fin de estar preparados para atender la visita de la Firma Certificadora "SGS" 2016, a saber:
1. Contratación auditoría externa de calidad - SGS. Se coordinó con la firma certificadora y Dirección Administrativa la suscripción del contrato.
2. Auditoría externa de seguimiento al SIG. Se procedió a atender la auditoría, socialización del informe y la suscripción del plan de mejoramiento.
3. Revisión por la Dirección. Previo a la auditoría externa, se expidieron los lineamientos de revisión por la dirección, la cual se realizó el 10 de marzo . (acta No. 2 -  Comité Directivo). 
4. Auditoría Interna de calidad. Se coordinó con la Oficina de Control Interno la realización de la auditoría interna de calidad.
5. Control de documentos y socialización del SIG. Se realizó campaña masiva del SIG, revisión de documentos y registros según listado maestro de documentos y tablas de retención documental.
Según el reunión de cierre la auditora externa de calidad de SGS (31/03/2016),  concluye que "La organización ha establecido y mantenido su Sistema de Gestión de acuerdo con los requisitos de la norma y demostrado la capacidad del sistema para alcanzar sistemáticamente los requisitos establecidos para los productos o los servicios dentro del alcance y los objetivos de la política de la organización, en consecuencia y basada en los resultados de esta auditoría y el estado de desarrollo y madurez demostrado del sistema, recomienda que la certificación del sistema de gestión sea MANTENIDA. </t>
    </r>
  </si>
  <si>
    <t>SATISFACTORIO</t>
  </si>
  <si>
    <r>
      <rPr>
        <b/>
        <sz val="10"/>
        <rFont val="Arial"/>
        <family val="2"/>
      </rPr>
      <t>Sgto. a diciembre.</t>
    </r>
    <r>
      <rPr>
        <sz val="10"/>
        <rFont val="Arial"/>
        <family val="2"/>
      </rPr>
      <t xml:space="preserve"> La Dirección de TIC, de acuerdo a lo aprobado por el Comité de Seguridad de la Información y Gobierno Electrónico -SIGEL-, publicó en el portal de datos abiertos  del estado colombiano, la información correspondiente a los puntos de atención al ciudadano en las gerencias locales en formato de conjunto de datos y mapa georeferenciado y la relación de los sujetos de vigilancia y control fiscal de la CB. Teniendo en cuenta que la Dirección de TIC solicitó a PLANEACION cambio de meta de 3 a 5 conjuntos de datos abiertos en esta actividad, se logra un alcance del 100% de la meta, ubicando el rango de calificación en SATISFACTORIO., dado que a la fecha de este reporte, se encuentran publicados cinco (5) conjunto de datos abiertos en el portal www.datos.gov.co</t>
    </r>
    <r>
      <rPr>
        <b/>
        <sz val="10"/>
        <rFont val="Arial"/>
        <family val="2"/>
      </rPr>
      <t xml:space="preserve">
</t>
    </r>
  </si>
  <si>
    <t xml:space="preserve"> - </t>
  </si>
  <si>
    <t>FILA_62</t>
  </si>
  <si>
    <t>FILA_63</t>
  </si>
  <si>
    <t>FILA_64</t>
  </si>
  <si>
    <t>FILA_65</t>
  </si>
  <si>
    <t>FILA_66</t>
  </si>
  <si>
    <t>FILA_67</t>
  </si>
  <si>
    <t>FILA_68</t>
  </si>
  <si>
    <t>FILA_69</t>
  </si>
  <si>
    <t xml:space="preserve">Desarrollar un modelo pedagógico para informar, formar y responsabilizar a  ciudadanos y ciudadanas,  sobre los programas y proyectos de impacto dentro del territorio, que fortalezcan sus competencias  en temas de control social y mecanismos de participación ciudadana, mediante la entrega de herramientas pedagógicas formativas e ilustrativas.
Vincular al ejercicio del control social a la comunidad en general, ciudadanos participantes, contralores estudiantiles, líderes sociales a través de mecanismos e instrumentos de participación ciudadana y medir el grado de satisfacción respecto de la gestión institucional y los productos entregados a los clientes concejales y ciudadanos.
Vincular ciudadanos participantes y formados por la Contraloría de Bogotá, en el ejercicio del control social, así como las organizaciones sociales y las asociaciones comunitarias en la divulgación y realización de contenidos, mediante la generación de acciones comunitarias para el ejercicio del control social articulado con el control fiscal a través de los medios locales de comunicación.
Informar y difundir la gestión fiscal de la entidad mediante estrategias de comunicación a los ciudadanos para generar mayor conocimiento y confianza de la ciudadanía sobre el ejercicio del control fiscal y la participación conjunta por la transparencia; así como la promoción y fortalecimiento de la imagen institucional.
Desarrollar una gestión mediante estrategias institucionales que propendan por la lucha anticorrupción en la ciudad con la participación de actores institucionales, órganos de control, expertos académicos, periodistas, grupos de interés en el marco de la gestión pública del orden distrital, nacional o internacional y beneficiarios y usuarios con el fin de construir de manera integral y articulada procesos de análisis sobre el mejoramiento de la calidad de vida e impacto de las políticas públicas en todos los ámbitos de la gestión fiscal
</t>
  </si>
  <si>
    <t xml:space="preserve">Fortalecer, en el marco de una estrategia de cultura democrática, mediante acciones ciudadanas, labores de pedagogía social y formación académica y el desarrollo de estrategias mediáticas y de comunicación comunitaria, la cultura ciudadana de la vigilancia de los  bienes y recursos públicos y la participación ciudadana en el control y vigilancia a la gestión pública distrital como insumo al control fiscal, de tal manera que se resalten los valores de transparencia, la ética y la moral para mejorar la relación estado-ciudadano y así contribuir a la disminución de los fenómenos de corrupción y legitimación del control fiscal en pro de la trasparencia de la gestión de las instituciones.
</t>
  </si>
  <si>
    <t>Consultoria</t>
  </si>
  <si>
    <t>3-3-1-15-07-42-1199</t>
  </si>
  <si>
    <t>Fortalecimiento del Control Social a la Gestión Pública.</t>
  </si>
  <si>
    <t>Adecuar, las condiciones físicas de los espacios destinados a los funcionarios para el desarrollo de sus labores, dotándolos con los elementos necesarios para el eficiente y eficaz desarrollo del Control Fiscal.
Proveer a la Contraloría de Bogotá, D.C. de los elementos logísticos necesarios para el ejercicio del Control Fiscal.
Reposición en dos etapas de 16 vehiculos que conforman el Parque Automotor propiedad de la Entidad, para la vigencia 2016 se prevee la reposición de 6 vehiculos y 2 camionetas nuevas  y en el año 2017 los 8 restantes.</t>
  </si>
  <si>
    <t>Fortalecer la capacidad institucional mediante la mejora continúa de la infraestructura física y actualización del parque automotora través de la reposición con el fin de logara el normal desarrollo de los operativos misionales que se deben cumplir en ejercicio de la labor fiscalizadora de la Entidad.</t>
  </si>
  <si>
    <t>3-3-1-15-07-43-1196</t>
  </si>
  <si>
    <t>Fortalecimiento al Mejoramiento de la Infraestructura Física.</t>
  </si>
  <si>
    <t>Desarrollar y ejecutar estrategias para fortalecer el Sistema Integrado de Gestión,  para certificar la entidad en la nueva estructura normativa NTC-ISO 9001:2015. 
Implementar y mejorar los programas del Plan Institucional de Gestión Ambiental - PIGA en todas  las  sedes de  la  Entidad,  a  través  del  manejo  y  uso  eficiente  de  los  recursos naturales, de manera articulada con el Plan de Gestión Ambiental del Distrito Capital, el Plan de Desarrollo Vigente y la Política Ambiental de la Entidad.
Promover el desarrollo de estrategias destinadas a prevenir, mitigar, corregir o compensar los impactos negativos sobre el ambiente resultado del ejercicio de las actividades de la Entidad, dando continuidad a las actividades programadas en los planes de acción anuales en cumplimiento con el Plan Institucional de Gestión Ambiental - PIGA 2016-2020.
Aplicación y actualización de los Instrumentos de Gestión de la Información Pública, como el Registro de Activos de Información, Indice de Información Clasificada y Reservada, Esquema de Publicación de la Información, Cuadro de Clasificación Documental, Programa de Gestión Documental, Tabla de Retención Documental, Tablas de Valoriación Documental, Plan Institicuional de Archivo, Programas específicos de Gestión Documental, entre otros.
Implementar el Nuevo Marco Normativo Contable bajo Normas Internacionales de Contabilidad del Sector Público - NICSP,  para dar cumplimiento con la regulación contable establecida por la CGN en la Resolución 533 de 2015 y en el instructivo 2 de 2015, teniendo como objetivo principal la presentación de Estados Financieros y sus revelaciones a 1 de enero de 2017 bajo los criterios del nuevo marco normativo.
Apoyar los Procesos de Responsabilidad Fiscal próximos a prescribir en cada vigencia. 
Apoyar el proceso de Vigilancia y Control a la Gestión Fiscal.</t>
  </si>
  <si>
    <t xml:space="preserve">Fortalecer el Sistema Integrado de Gestión SIG y la Capacidad Institucional.
</t>
  </si>
  <si>
    <t>Dotación, Consultoria y Capacitación.</t>
  </si>
  <si>
    <t>3-3-1-15-07-42-1195</t>
  </si>
  <si>
    <t>Fortalecimiento del Sistema Integrado de Gestión y  de la Capacidad Institucional.</t>
  </si>
  <si>
    <t xml:space="preserve">Optimizar el uso eficiente de la información de control fiscal. 
Establecer mecanismos de interoperabilidad entre los sistemas de información misionales y los sistemas de información de las entidades distritales sujetos de control, con el fin de mejorar los procesos de intercambio de información desde las fuentes primarias. 
Mejorar la trazabilidad de la información institucional con el fin de optimizar los flujos de información.
</t>
  </si>
  <si>
    <t>Fortalecer el uso de las TIC al interior de la Contraloría de Bogotá, desarrollando las actividades necesarias que garanticen la actualización y el mantenimiento de las soluciones tecnológicas, las cuales se componen de Sistemas de información integrales, interrelacionados e información clasificada.</t>
  </si>
  <si>
    <t>Hardware, Software y Consultoria</t>
  </si>
  <si>
    <t>3-3-1-15-07-44-1194</t>
  </si>
  <si>
    <t>Fortalecimiento de  la Infraestructura de Tecnologías de la Información y las Comunicaciones de la Contraloría de Bogotá D.C.</t>
  </si>
  <si>
    <t>Proveer a todas las dependencias de Contraloría de Bogotá D.C, hardware, software y comunicaciones necesarias para desarrollar las funciones propias de la misión de la Entidad.
Atender el mantenimiento y la sostenibiliad de la plataforma tecnológica, para asegurar el funcionamiento de la Contraloría de Bogotá.
Garantizar la conexión y funcionabilidad de los servidores centrales con las estaciones remotas, facilitando el acceso a la red de datos y servicios de mensajeria y colaboración de los funcionarios.
Apoyar en la consecución de la tecnología para la capacitación en las herramientas ofimáticas y contribuir a la disminución del analfabetismo tecnológico y facilitar al uso eficiente de las TICs.
Contribuir en la implementación de las soluciones tecnológicas para fortalecer los mecanismos de atención a los ciudadanos del Distrito Capital.
Garantizar la integración entre los diferentes sistemas de información, de tal forma que la información fluya de un proceso a otro, registrando la trazabilidad, y desde una sola fuente, se irradie a los demás que lo requieran.
Adecuar, las condiciones físicas de los espacios destinados a los funcionarios para el desarrollo de sus labores, dotándolos con los elementos necesarios para el eficiente y eficaz desarrollo del Control Fiscal.
Contribuir al propósito general de cuidado del medio ambiente, mediante la ejecución del Plan institucional de Gestión ambiental -PIGA.
Garantizar la organización del acervo documental de la Entidad.
Proveer a la Contraloría de Bogotá, D.C. de los elementos logísticos necesarios para el ejercicio del Control Fiscal.</t>
  </si>
  <si>
    <t>Diseñar y desarrollar un modelo pedagógico para informar y responsabilizar ciudadanos y ciudadanas, sobre los programas y proyectos de impacto dentro del territorio, que fortalezcan sus competencias en temas de control social y mecanismos de participación ciudadana.
Incluir ciudadanos y ciudadanas formados por la Contraloría de Bogotá, en el ejercicio del control social, así como las organizaciones sociales y las asociaciones comunitarias de televisión, en la difusión y realización de contenidos audiovisuales, mediante la generación de acciones comunitarias, para el ejercicio del control social articulado con el control fiscal.
Vincular al ejercicio del control social a la comunidad estudiantil, mediante la elección de contralores estudiantiles, conformación de comités estudiantiles de control, veedurías, grupos temáticos, redes, comités, etc.
Mediante estrategias de comunicación llegar a la mayor cantidad de ciudadanos y ciudadanas para generar mayor presencia institucional y mayor confianza a la ciudadanía en el ejercicio del control fiscal y su lucha por la transparencia, la moral y la ética en la gestión pública de los recursos.
Realizar estrategias institucionales e insterinstitucionales en el marco del plan anticorrupción de la Contraloría de Bogotá D.C.</t>
  </si>
  <si>
    <t>Desarrollar y ejecutar una estrategia institucional en el marco del Plan Anticorrupción de la Contraloría de Bogotá D.C.</t>
  </si>
  <si>
    <t xml:space="preserve">Desarrollar y ejecutar estrategias de comunicación orientada a la promoción y divulgación de las acciones y los resultados del ejercicio del control fiscal en la capital, dirigida a la ciudadanía, para fortalecer el conocimiento sobre el control fiscal y posicionar la imagen de la entidad. </t>
  </si>
  <si>
    <t>Desarrollar y ejecutar estrategias de divulgación en medios locales de comunicación como televisión, prensa, radio y/o redes sociales entre otros, para realizar, producir y emitir contenidos audiovisuales pedagógicos para fortalecimiento del control social en las comunicades de las veinte (20) localidades y así poder acercar a las organizaciones sociales y ciudadanía en general y hacer presencia institucional.</t>
  </si>
  <si>
    <t>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t>
  </si>
  <si>
    <t>Adquirir vehículos por reposición para el ejercicio de la función de vigilancia y control a la gestión del control fiscal.</t>
  </si>
  <si>
    <t>Adecuar sedes y áreas de trabajo pertenecientes a la Contraloría de Bogotá.</t>
  </si>
  <si>
    <t>Apoyar el Proceso de Vigilancia y Control a la Gestión Fiscal.</t>
  </si>
  <si>
    <t>Apoyar el 100% de los Procesos de Responsabilidad Fiscal próximos a prescribir.</t>
  </si>
  <si>
    <t>Implementación y Seguimiento a la Transición del Nuevo Marco Normativo Contable bajo Normas Internacionales de Contabilidad del Sector Público-NICSP.</t>
  </si>
  <si>
    <t>Intervenir 100% el acervo documental de la Contraloría de Bogotá D.C. (Identificación, Organización, Clasificación y Depuración)</t>
  </si>
  <si>
    <t>Implementar los programas ambientales establecidos en el Plan Institucional de Gestión Ambiental PIGA.</t>
  </si>
  <si>
    <t xml:space="preserve">Desarrollar y ejecutar estrategias para fortalecer el Sistema Integrado de Gestión – SIG en la Contraloría de Bogotá D.C. </t>
  </si>
  <si>
    <t>Diseñar e implementar Sistema de Gestión de Seguridad de la Información.</t>
  </si>
  <si>
    <t>Diseñar e implementar Sistema Integrado de Control Fiscal.</t>
  </si>
  <si>
    <r>
      <t xml:space="preserve">META 4 PROYECTO 1199
</t>
    </r>
    <r>
      <rPr>
        <sz val="10"/>
        <color indexed="8"/>
        <rFont val="Arial"/>
        <family val="2"/>
      </rPr>
      <t>Adición al Contrato No. 211 de 25-11-2016 con COMERCIALIZADORA COMSILA S.A.S "Contratar la adquisición de herramientas comunicacionales que empoderen la imagen corporativa de la entidad como carteleras en las sedes, baking, atril, chroma key, tableros con mensajes y piezas comunicacionales. "</t>
    </r>
  </si>
  <si>
    <t>Adición al Contrato No. 211 de 25-11-2016</t>
  </si>
  <si>
    <t>FILA_221</t>
  </si>
  <si>
    <r>
      <rPr>
        <b/>
        <sz val="10"/>
        <rFont val="Arial"/>
        <family val="2"/>
      </rPr>
      <t xml:space="preserve">META 5 PROYECTO 1199
</t>
    </r>
    <r>
      <rPr>
        <sz val="10"/>
        <rFont val="Arial"/>
        <family val="2"/>
      </rPr>
      <t xml:space="preserve">Contratar con una Institución de Educación Superior Pública  de reconocida idoneidad académica la realización de un foro denominado "FORTALECIMIENTO DEL CONTROL FISCAL, LA TRANSPARENCIA EN LA GESTIÓN PÚBLICA" con la logística requerida para su desarrollo
</t>
    </r>
  </si>
  <si>
    <t xml:space="preserve">Contrato No. 188 de 28-11-2016 </t>
  </si>
  <si>
    <t>FILA_220</t>
  </si>
  <si>
    <r>
      <rPr>
        <b/>
        <sz val="10"/>
        <rFont val="Arial"/>
        <family val="2"/>
      </rPr>
      <t xml:space="preserve">Metas 1, 2 y 3 Proyecto 1199
</t>
    </r>
    <r>
      <rPr>
        <sz val="10"/>
        <rFont val="Arial"/>
        <family val="2"/>
      </rPr>
      <t xml:space="preserve">Contratar con una institucion de educacion superior publica, para la realizacion de acciones ciudadanas especiales enmarcadas en los procesos pedagogicos orientados a la formacion del control social, ejecutando los mecanismos de interaccion de control social especiales enfocados a un control fiscal con participaciom ciudadana con la logistica requerida para su desarrollo y la medicion de la satisfaccion de los clientes Con distribución presupuestal  así:
</t>
    </r>
    <r>
      <rPr>
        <b/>
        <sz val="10"/>
        <rFont val="Arial"/>
        <family val="2"/>
      </rPr>
      <t>META 1</t>
    </r>
    <r>
      <rPr>
        <sz val="10"/>
        <rFont val="Arial"/>
        <family val="2"/>
      </rPr>
      <t xml:space="preserve"> </t>
    </r>
    <r>
      <rPr>
        <b/>
        <sz val="10"/>
        <rFont val="Arial"/>
        <family val="2"/>
      </rPr>
      <t xml:space="preserve">Proyecto 1199. </t>
    </r>
    <r>
      <rPr>
        <sz val="10"/>
        <rFont val="Arial"/>
        <family val="2"/>
      </rPr>
      <t xml:space="preserve">Desarrollar pedagogía social, formativa e ilustrativa $390,000,000
</t>
    </r>
    <r>
      <rPr>
        <b/>
        <sz val="10"/>
        <rFont val="Arial"/>
        <family val="2"/>
      </rPr>
      <t xml:space="preserve">META 2 Proyecto 1199. </t>
    </r>
    <r>
      <rPr>
        <sz val="10"/>
        <rFont val="Arial"/>
        <family val="2"/>
      </rPr>
      <t xml:space="preserve"> Realizar acciones ciudadanas especiales $300,000,000
</t>
    </r>
    <r>
      <rPr>
        <b/>
        <sz val="10"/>
        <rFont val="Arial"/>
        <family val="2"/>
      </rPr>
      <t xml:space="preserve">META 3 Proyecto 1199. </t>
    </r>
    <r>
      <rPr>
        <sz val="10"/>
        <rFont val="Arial"/>
        <family val="2"/>
      </rPr>
      <t xml:space="preserve"> Utilizar los medios locales de comunicación $170,000,000.</t>
    </r>
  </si>
  <si>
    <t xml:space="preserve">Contrato No. 108 de 30-09-2016 </t>
  </si>
  <si>
    <t>FILA_219</t>
  </si>
  <si>
    <r>
      <t xml:space="preserve">META 4 Proyecto 1199
</t>
    </r>
    <r>
      <rPr>
        <sz val="10"/>
        <rFont val="Arial"/>
        <family val="2"/>
      </rPr>
      <t xml:space="preserve">Contratar la adquisición de herramientas comunicacionales que empoderen la imagen corporativa de la entidad como carteleras en las sedes, baking, atril, chroma key, tableros con mensajes y piezas comunicacionales. 
</t>
    </r>
  </si>
  <si>
    <t xml:space="preserve">Contrato No. 211 de 25-11-2016 </t>
  </si>
  <si>
    <t>FILA_218</t>
  </si>
  <si>
    <r>
      <rPr>
        <b/>
        <sz val="10"/>
        <rFont val="Arial"/>
        <family val="2"/>
      </rPr>
      <t>META 4 Proyecto 1199</t>
    </r>
    <r>
      <rPr>
        <sz val="10"/>
        <rFont val="Arial"/>
        <family val="2"/>
      </rPr>
      <t xml:space="preserve">
Contratar  los servicios de diseño, diagramación, impresión y distribución de cuatro (4)  ediciones trimestrales del periódico institucional “Control Capital” (cada edición con un tiraje de 100.000 ejemplares) ejemplares de acuerdo a las especificaciones tècnicas que se contemplan en los estudios previos y en las fichas técnicas.
</t>
    </r>
  </si>
  <si>
    <t>Contrato 53 de 12-07-2016</t>
  </si>
  <si>
    <t>FILA_217</t>
  </si>
  <si>
    <r>
      <t xml:space="preserve">META 2 PROYECTO1196
</t>
    </r>
    <r>
      <rPr>
        <sz val="10"/>
        <color indexed="8"/>
        <rFont val="Arial"/>
        <family val="2"/>
      </rPr>
      <t>Adquision de una camioneta nueva 4x4 según las caracteristicas y especificaciones solicitadas para la seguriad y vigilancia del Contralor de Bogota D.C.</t>
    </r>
  </si>
  <si>
    <t>Contrato No. 259-16</t>
  </si>
  <si>
    <t>FILA_216</t>
  </si>
  <si>
    <r>
      <t xml:space="preserve">META 2 PROYECTO1196
</t>
    </r>
    <r>
      <rPr>
        <sz val="10"/>
        <color indexed="8"/>
        <rFont val="Arial"/>
        <family val="2"/>
      </rPr>
      <t>Adquision de una camioneta nueva 4x4 con blindaje tipo IIA según las especificaciones de la necesidad para la seguridad y vigilancia del contralor de Bogota D.C.</t>
    </r>
  </si>
  <si>
    <t xml:space="preserve">Contrato No. 260 de 29-12-2016  </t>
  </si>
  <si>
    <t>FILA_215</t>
  </si>
  <si>
    <r>
      <t xml:space="preserve">META 1 PROYECTO 1196
</t>
    </r>
    <r>
      <rPr>
        <sz val="10"/>
        <color indexed="8"/>
        <rFont val="Arial"/>
        <family val="2"/>
      </rPr>
      <t>Adición al Contrato No. 250 de 23-12-2016 con INTELLIGENT BUSINESSES S.A.S. con objeto contractual:Contratar la compraventa de bienes muebles, equipos de línea blanca electrodomésticos y eléctricos para la Controlaría de Bogotá, de acuerdo con las con las especificaciones descritas en los estudios previos y fichas técnicas</t>
    </r>
  </si>
  <si>
    <t xml:space="preserve">Adición al Contrato No. 250 de 23-12-2016 </t>
  </si>
  <si>
    <t>FILA_214</t>
  </si>
  <si>
    <r>
      <t xml:space="preserve">META 1 PROYECTO 1196
</t>
    </r>
    <r>
      <rPr>
        <sz val="10"/>
        <color indexed="8"/>
        <rFont val="Arial"/>
        <family val="2"/>
      </rPr>
      <t xml:space="preserve">Adción al Contrato No.  251 de 23-12-2016 con INVERSIONES GUERFOR SA . Objeto: Contratar la compraventa de bienes muebles para la contraloría de Bogotá de acuerdo a las especificadas descritas en los estudios previos y fichas técnicas. </t>
    </r>
  </si>
  <si>
    <t xml:space="preserve">Adción al Contrato No.  251 de 23-12-2016 </t>
  </si>
  <si>
    <t>FILA_213</t>
  </si>
  <si>
    <r>
      <rPr>
        <b/>
        <sz val="10"/>
        <rFont val="Arial"/>
        <family val="2"/>
      </rPr>
      <t xml:space="preserve">META 2   PROYECTO 1196 </t>
    </r>
    <r>
      <rPr>
        <sz val="10"/>
        <rFont val="Arial"/>
        <family val="2"/>
      </rPr>
      <t xml:space="preserve">
Adquirir 2 camionetas tipo pick up MT de acuerdo a la solicitud para reemplazar parte del parque automotor de la Contraloría de Bogotá D.C, con el objetivo de mejorar la eficiencia y reducir costos en el servicio de transporte para los servidores de la entidad.</t>
    </r>
  </si>
  <si>
    <t xml:space="preserve">Contrato No. 229 de 30-11-2016 </t>
  </si>
  <si>
    <t>FILA_212</t>
  </si>
  <si>
    <r>
      <rPr>
        <b/>
        <sz val="10"/>
        <rFont val="Arial"/>
        <family val="2"/>
      </rPr>
      <t xml:space="preserve">META 2   PROYECTO 1196 </t>
    </r>
    <r>
      <rPr>
        <sz val="10"/>
        <rFont val="Arial"/>
        <family val="2"/>
      </rPr>
      <t xml:space="preserve">
Adquirir cuatro camionetas tipo SUV 5 puestos 4x4 AT para reemplazar parte del parque automotor de la Contraloría de Bogotá D.C. con el objetivo de mejorar la eficiencia y reducir el costo en la prestación de servicio de transporte para los servidores de la entidad.</t>
    </r>
  </si>
  <si>
    <t xml:space="preserve">Contrato No. 227 de 30-11-2016 </t>
  </si>
  <si>
    <t>FILA_211</t>
  </si>
  <si>
    <r>
      <rPr>
        <b/>
        <sz val="10"/>
        <rFont val="Arial"/>
        <family val="2"/>
      </rPr>
      <t>META 1 PROYECTO 1196</t>
    </r>
    <r>
      <rPr>
        <sz val="10"/>
        <rFont val="Arial"/>
        <family val="2"/>
      </rPr>
      <t xml:space="preserve">
Contratar la compraventa de bienes muebles, equipos de línea blanca electrodomésticos y eléctricos para la Controlaría de Bogotá, de acuerdo con las con las especificaciones descritas en los estudios previos y fichas técnicas</t>
    </r>
  </si>
  <si>
    <t>Contrato No. 250 de 23-12-2016</t>
  </si>
  <si>
    <t>FILA_210</t>
  </si>
  <si>
    <r>
      <rPr>
        <b/>
        <sz val="10"/>
        <rFont val="Arial"/>
        <family val="2"/>
      </rPr>
      <t>META 1 PROYECTO 1196</t>
    </r>
    <r>
      <rPr>
        <sz val="10"/>
        <rFont val="Arial"/>
        <family val="2"/>
      </rPr>
      <t xml:space="preserve">
Contratar la compraventa de bienes muebles para la contraloría de Bogotá de acuerdo a las especificadas descritas en los estudios previos y fichas técnicas. </t>
    </r>
  </si>
  <si>
    <t xml:space="preserve">Contrato No. 251 de 23-12-2016 </t>
  </si>
  <si>
    <t>FILA_209</t>
  </si>
  <si>
    <r>
      <rPr>
        <b/>
        <sz val="10"/>
        <rFont val="Arial"/>
        <family val="2"/>
      </rPr>
      <t>META 1  PROYECTO 1196</t>
    </r>
    <r>
      <rPr>
        <sz val="10"/>
        <rFont val="Arial"/>
        <family val="2"/>
      </rPr>
      <t xml:space="preserve">
Mantenimiento preventivo y correctivo de las puertas en vidrio templado instaladas en los accesos en las diferentes dependencias del edificio Lotería de Bogotá, sede principal de la Contraloría de Bogotá.</t>
    </r>
  </si>
  <si>
    <t xml:space="preserve">Contrato No. 51 de 11-07-2016 </t>
  </si>
  <si>
    <t>FILA_208</t>
  </si>
  <si>
    <r>
      <rPr>
        <b/>
        <sz val="10"/>
        <rFont val="Arial"/>
        <family val="2"/>
      </rPr>
      <t xml:space="preserve">META 1 PROYECTO 1196
</t>
    </r>
    <r>
      <rPr>
        <sz val="10"/>
        <rFont val="Arial"/>
        <family val="2"/>
      </rPr>
      <t xml:space="preserve">Contratar el suministro, instalacion y configuracion de equipos tecnologicos junto con los servicios y elementoos conexos o complementarios según las especificaciones y condiciones tecnicas para la contraloria de Bogota en sus tres sedes; sede principal calle 26, Bodega san calletano y oficinas condominio parque Santander </t>
    </r>
    <r>
      <rPr>
        <b/>
        <sz val="10"/>
        <rFont val="Arial"/>
        <family val="2"/>
      </rPr>
      <t xml:space="preserve"> </t>
    </r>
    <r>
      <rPr>
        <sz val="10"/>
        <rFont val="Arial"/>
        <family val="2"/>
      </rPr>
      <t xml:space="preserve">
</t>
    </r>
  </si>
  <si>
    <t xml:space="preserve">Contrato 261 de 30-12-2016 </t>
  </si>
  <si>
    <t>FILA_207</t>
  </si>
  <si>
    <r>
      <rPr>
        <b/>
        <sz val="10"/>
        <rFont val="Arial"/>
        <family val="2"/>
      </rPr>
      <t>META 1 PROYECTO 1196</t>
    </r>
    <r>
      <rPr>
        <sz val="10"/>
        <rFont val="Arial"/>
        <family val="2"/>
      </rPr>
      <t xml:space="preserve">
Mantenimiento integral preventivo y correctivo de los bienes muebles, así como el suministro e instalación de mobiliario de acuerdo a las necesidades que se requieran para las sedes de la Contraloria de Bogotá D.C.</t>
    </r>
  </si>
  <si>
    <t xml:space="preserve">Contrato No. 244 de 07-12-2016 </t>
  </si>
  <si>
    <t>FILA_206</t>
  </si>
  <si>
    <r>
      <rPr>
        <b/>
        <sz val="10"/>
        <rFont val="Arial"/>
        <family val="2"/>
      </rPr>
      <t xml:space="preserve">META 1   PROYECTO 1196
</t>
    </r>
    <r>
      <rPr>
        <sz val="10"/>
        <rFont val="Arial"/>
        <family val="2"/>
      </rPr>
      <t>Realizar las adecuaciones locativas que se requieran así como el mantenimiento integral preventivo y correctivo de los bienes inmuebles de la Contraloría de Bogotá D.C.</t>
    </r>
  </si>
  <si>
    <t xml:space="preserve">Contrato No. 223 de 29-11-2016 </t>
  </si>
  <si>
    <t>FILA_205</t>
  </si>
  <si>
    <r>
      <rPr>
        <b/>
        <sz val="10"/>
        <rFont val="Arial"/>
        <family val="2"/>
      </rPr>
      <t>META 1   PROYECTO 1196</t>
    </r>
    <r>
      <rPr>
        <sz val="10"/>
        <rFont val="Arial"/>
        <family val="2"/>
      </rPr>
      <t xml:space="preserve">
Contratar el estudio y diseño de un sistema de iluminación LED para el edificio de la sede principal de la Contraloría de Bogotá.</t>
    </r>
  </si>
  <si>
    <t xml:space="preserve">Contrato No. 252 de 26-12-2016 </t>
  </si>
  <si>
    <t>FILA_204</t>
  </si>
  <si>
    <t xml:space="preserve">META 3 PROYECTO 1195
Adición y prorroga No. 2  al Contrato No. 23 de 2016 con HILDA MARÍA BARRAGÁN APONTE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
</t>
  </si>
  <si>
    <t>Adición y prorroga No. 2  al Contrato No. 23 de 2016</t>
  </si>
  <si>
    <t>FILA_203</t>
  </si>
  <si>
    <t xml:space="preserve">META 5 PROYECTO 1195
Adición y prorroga al Contrato No. 194 de 18-11-2016 con MAIRENY ESMERALDA  VARGAS.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</si>
  <si>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 xml:space="preserve">Adición y prorroga al Contrato No. 194 de 18-11-2016 </t>
  </si>
  <si>
    <t>FILA_202</t>
  </si>
  <si>
    <t xml:space="preserve">META 5 PROYECTO 1195
Adición y prorroga al Contrato No. 162 de 11-11-2016 con NANCY PATRICIA ALVARADO GOMEZ.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</si>
  <si>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 xml:space="preserve">Adición y prorroga al Contrato No. 162 de 11-11-2016 </t>
  </si>
  <si>
    <t>FILA_201</t>
  </si>
  <si>
    <t xml:space="preserve">META 5 PROYECTO 1195
Adición y prorroga al Contrato No. 128 de 12-10-2016 con DORIS CONCEPCION ASELA MONOS.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</si>
  <si>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Adición y prorroga al Contrato No. 128 de 12-10-2016</t>
  </si>
  <si>
    <t>FILA_200</t>
  </si>
  <si>
    <t xml:space="preserve">META 5 PROYECTO 1195
Adición y prorroga al Contrato No. 123 de 10-10-2016 con LUIS ALEJANDRO GUTIERREZ SANABRIA.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</si>
  <si>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 xml:space="preserve">Adición y prorroga al Contrato No. 123 de 10-10-2016 </t>
  </si>
  <si>
    <t>FILA_199</t>
  </si>
  <si>
    <t xml:space="preserve">META 5 PROYECTO 1195
Adición y prorroga al Contrato No. 122 de 10-10-2016 con HENRY ALBERTO SAZA SANCHEZ.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</si>
  <si>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 xml:space="preserve">Adición y prorroga al Contrato No. 122 de 10-10-2016 </t>
  </si>
  <si>
    <t>FILA_198</t>
  </si>
  <si>
    <t xml:space="preserve">META 5 PROYECTO 1195
Adición y prorroga al Contrato No. 121 de 10-10-2016 con JUAN RICARDO GIRALDO ACOSTA.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</si>
  <si>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Adición y prorroga al Contrato No. 121 de 10-10-2016</t>
  </si>
  <si>
    <t>FILA_197</t>
  </si>
  <si>
    <t xml:space="preserve">META 5 PROYECTO 1195
Adición y prorroga al Contrato No. 120 de 07-10-2016 con ALBA YOHANDRIS ANGULO SALAZAR.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</si>
  <si>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 xml:space="preserve">Adición y prorroga al Contrato No. 120 de 07-10-2016 </t>
  </si>
  <si>
    <t>FILA_196</t>
  </si>
  <si>
    <t xml:space="preserve">META 5 PROYECTO 1195
Adición y proroga al Contrato No. 119 de 07-10-2016 con EDILSON ENRIQUE TORRES NAVARRETE.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</si>
  <si>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Adición y proroga al Contrato No. 119 de 07-10-2016</t>
  </si>
  <si>
    <t>FILA_195</t>
  </si>
  <si>
    <t xml:space="preserve">META 5 PROYECTO 1195
Adición y prorroga al Contrato No. 115 de 06-10-2016 con WALTER ALEXANDER GUATAQUI LOPEZ.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</si>
  <si>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 xml:space="preserve">Adición y prorroga al Contrato No. 115 de 06-10-2016 </t>
  </si>
  <si>
    <t>FILA_194</t>
  </si>
  <si>
    <t xml:space="preserve">META 5 PROYECTO 1195
Adiciòn y prorroga al Contrato No. 87 de 14-09-2016 con CARLOS OSCAR VERGARA RODRIGUEZ.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</si>
  <si>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Adiciòn y prorroga al Contrato No. 87 de 14-09-2016</t>
  </si>
  <si>
    <t>FILA_193</t>
  </si>
  <si>
    <t xml:space="preserve">META 5 PROYECTO 1195
Adición y prorroga al Contrato No. 80 de 02-09-2016 con FLOR MARIA LACOUTURE ACOSTA.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</si>
  <si>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 xml:space="preserve">Adición y prorroga al Contrato No. 80 de 02-09-2016 </t>
  </si>
  <si>
    <t>FILA_192</t>
  </si>
  <si>
    <t xml:space="preserve">META 5 PROYECTO 1195
Adición y prorroga al Contrato suscrito No. 78 con DAVID ALEXANDER WICHES FLOREZ.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</si>
  <si>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Adición y prorroga al Contrato suscrito No. 78</t>
  </si>
  <si>
    <t>FILA_191</t>
  </si>
  <si>
    <t xml:space="preserve">META 5 PROYECTO 1195
Adicion y prorroga al Contrato No. 77 de 31-08-2016 con JOHN ALEJANDRO ROA GOMEZ.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</si>
  <si>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Adicion y prorroga al Contrato No. 77 de 31-08-2016</t>
  </si>
  <si>
    <t>FILA_190</t>
  </si>
  <si>
    <t xml:space="preserve">META 5 PROYECTO 1195
Adición y prorroga al Contrato No. 76 de 30-08-2016 con ERWIN ARIAS BETANCUR.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</si>
  <si>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Adición y prorroga al Contrato No. 76 de 30-08-2016</t>
  </si>
  <si>
    <t>FILA_189</t>
  </si>
  <si>
    <t xml:space="preserve">META 5 PROYECTO 1195
Adición y prorroga al Contrato No.  75 de 30-08-2016 con MARITZA BEATRIZ CHAVARRO RAMIREZ. Objeto: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</si>
  <si>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 xml:space="preserve">Adición y prorroga al Contrato No.  75 de 30-08-2016 </t>
  </si>
  <si>
    <t>FILA_188</t>
  </si>
  <si>
    <t>META 2 PROYECTO 1195
Adición al Contrato No. 137 de 27-10-2016 con CELINTHER EDITORES S.A.S, con objeto: Adquisición de agendas ambientales del Primer Concurso de dibujo ambiental de la Contraloría de Bogotá D.C.</t>
  </si>
  <si>
    <t xml:space="preserve">
Adición al Contrato No. 137 de 27-10-2016</t>
  </si>
  <si>
    <t>FILA_187</t>
  </si>
  <si>
    <t>META 4 PROYECTO 1195
Adición y prorroga al Contrato No.  238 de 01-12-2016 con JULIO RAMIRO PEÑA RAMÍREZ. Objeto: Contratar la prestación de los servicios de un profesional, para apoyar en los procesos tesorería requeridos en la implementación al interior de la Contraloría de Bogotá D.C., del Nuevo Marco Normativo</t>
  </si>
  <si>
    <t xml:space="preserve">Adición y prorroga al Contrato No.  238 de 01-12-2016 </t>
  </si>
  <si>
    <t>FILA_186</t>
  </si>
  <si>
    <t>META 4 PROYECTO 1195
Adición y prorroga al Contrato No.   103 de 22-09-2016 con GILBERTO CORDOBA SUAREZ . Objeto: Contratar la prestacion de servicios de un profesional, para que apoye en lo correspondiente a la depuracion de la informacion del almacen en la implementacion del nuevo marco normativo al interior de la Contraloría de Bogotá D.C.</t>
  </si>
  <si>
    <t>Adición y prorroga al Contrato No.   103 de 22-09-2016</t>
  </si>
  <si>
    <t>FILA_185</t>
  </si>
  <si>
    <t>META 4 PROYECTO 1195
Adición y prorroga al Contrato No.   99 de 21-09-2016 con JEFFER JUAN OCHOA SANGUÑA . Objeto: Contratar la prestación de los servicios profesionales de un Ingeniero Industrial para que apoye en el análisis y ajuste de los procesos y procedimientos impactados por la adopción del nuevo marco normativo al interior de la Contraloría de Bogotá.</t>
  </si>
  <si>
    <t xml:space="preserve">Adición y prorroga al Contrato No.   99 de 21-09-2016 </t>
  </si>
  <si>
    <t>FILA_184</t>
  </si>
  <si>
    <t>META 4 PROYECTO 1195
Adición y prorroga al Contrato No.   94 de 20-09-2016 con YURY NEILL DIAZ ARANGUREN, Objeto: Contratar la prestación de los servicios de un profesional, para asesorar en los procesos de valoración económica requeridos en la implementación al interior de la Contraloría de Bogotá D.C., del Nuevo Marco Normativo.</t>
  </si>
  <si>
    <t xml:space="preserve">Adición y prorroga al Contrato No.   94 de 20-09-2016 </t>
  </si>
  <si>
    <t>FILA_183</t>
  </si>
  <si>
    <t>META 4 PROYECTO 1195
Adición y prorroga al Contrato No.  90 de 15-09-2016 con JOSE WILMAR LEAL ABRIL . Objeto: Contratar los servicios profesionales de un abogado para que apoye en lo correspondiente a conceptos juridicos y normatividad vigente, en la implementacion al interior de la Contraloría de Bogotá D.C., del nuevo marco normativo.</t>
  </si>
  <si>
    <t xml:space="preserve">Adición y prorroga al Contrato No.  90 de 15-09-2016 </t>
  </si>
  <si>
    <t>FILA_182</t>
  </si>
  <si>
    <t>META 6 PROYECTO 1195
Contratar los servicios profesionales para que apoyen los Procesos de Vigilancia y Control a la Gestión Fiscal de la Dirección de fiscalizacion Sectorial servicios publicos   que se realizan en la Contraloría de Bogotá</t>
  </si>
  <si>
    <t xml:space="preserve">Contrato No. 242 del 05-12-2016 </t>
  </si>
  <si>
    <t>FILA_181</t>
  </si>
  <si>
    <t xml:space="preserve">Contrato No. 241 de 02-12-2016  </t>
  </si>
  <si>
    <t>FILA_180</t>
  </si>
  <si>
    <t xml:space="preserve">Contrato No. 239 de 01-12-2016 </t>
  </si>
  <si>
    <t>FILA_179</t>
  </si>
  <si>
    <t xml:space="preserve">META 6 PROYECTO 1195
Contratar los servicios profesionales para que apoyen los procesos de vigilancia y control a la gestion fiscal de la direccion sectorial salud que se realizan en la Contraloria de Bogota </t>
  </si>
  <si>
    <t xml:space="preserve">Contrato No. 235 de 30-11-2016 </t>
  </si>
  <si>
    <t>FILA_178</t>
  </si>
  <si>
    <t xml:space="preserve">Contrato No. 232 de 30-11-2016 </t>
  </si>
  <si>
    <t>FILA_177</t>
  </si>
  <si>
    <t>META 6 PROYECTO 1195
Contratar los servicios profesionales para que apoyen los Procesos de Vigilancia y Control a la Gestión Fiscal de la Dirección Sectorial integracion social    que se realizan en la Contraloría de Bogotá.</t>
  </si>
  <si>
    <t xml:space="preserve">Contrato No. 231 de 30-11-2016 </t>
  </si>
  <si>
    <t>FILA_176</t>
  </si>
  <si>
    <t>META 6 PROYECTO 1195
Contratar los servicios profesionales para que apoyen los Procesos de Vigilancia y Control a la Gestión Fiscal de la Dirección Sectorial Gobierno    que se realizan en la Contraloría de Bogotá</t>
  </si>
  <si>
    <t>Contrato No. 230 de 30-11-2016</t>
  </si>
  <si>
    <t>FILA_175</t>
  </si>
  <si>
    <t xml:space="preserve">Contrato No. 228 de 30-11-2016 </t>
  </si>
  <si>
    <t>FILA_174</t>
  </si>
  <si>
    <t xml:space="preserve">Contrato No.226 de 30-11-2016 </t>
  </si>
  <si>
    <t>FILA_173</t>
  </si>
  <si>
    <t>META 6 PROYECTO 1195
Contratar los servicios profesionales para que apoyen los Procesos de Vigilancia y Control a la Gestión Fiscal de la Dirección de fiscalizacion Sector Hacienda   que se realizan en la Contraloría de Bogotá</t>
  </si>
  <si>
    <t xml:space="preserve">Contrato No. 222 de 29-11-2016 </t>
  </si>
  <si>
    <t>FILA_172</t>
  </si>
  <si>
    <t>META 6 PROYECTO 1195
Contratar los servicios profesionales para apoyar los Procesos de Vigilancia y Control a la Gestión Fiscal de la Dirección de Educación Cultura Recreación y Deporte Que se realizan en la Contraloría de Bogotá</t>
  </si>
  <si>
    <t xml:space="preserve">Contrato No. 219 de 28-11-2016 </t>
  </si>
  <si>
    <t>FILA_171</t>
  </si>
  <si>
    <t>META 6 PROYECTO 1195
Contratar los servicios profesionales para que apoyen los Procesos de Vigilancia y Control a la Gestión Fiscal de la Dirección Sectorial integracion social    que se realizan en la Contraloría de Bogotá</t>
  </si>
  <si>
    <t xml:space="preserve">Contrato No. 218 de 28-11-2016 </t>
  </si>
  <si>
    <t>FILA_170</t>
  </si>
  <si>
    <t xml:space="preserve">Contrato No. 217 de 28-11-2016 </t>
  </si>
  <si>
    <t>FILA_169</t>
  </si>
  <si>
    <t xml:space="preserve">Contrato No. 215 de 28-11-2016 </t>
  </si>
  <si>
    <t>FILA_168</t>
  </si>
  <si>
    <t>META 6 PROYECTO 1195
Contratar los servicios profesionales para que apoyen los Procesos de Vigilancia y Control a la Gestión Fiscal de la Dirección de participacion ciudadana y desarrollo local   que se realizan en la Contraloría de Bogotá</t>
  </si>
  <si>
    <t>Contrato No. 214 de 28-11-2016</t>
  </si>
  <si>
    <t>FILA_167</t>
  </si>
  <si>
    <t xml:space="preserve">META 6 PROYECTO 1195
Contratar los servicios profesionales para que apoyen los procesos de vigilancia y control a la gestion fiscal de la direccion sector salud que se realizan en la Contraloria de Bogota </t>
  </si>
  <si>
    <t xml:space="preserve">
Contrato No. 212 de 25-11-2016 </t>
  </si>
  <si>
    <t>FILA_166</t>
  </si>
  <si>
    <t>META 6 PROYECTO 1195
Contratar los servicios profesionales para que apoyen los Procesos de Vigilancia y Control a la Gestión Fiscal de la Dirección de  educacion, cultura, recreacion y deporte  que se realizan en la Contraloría de Bogotá.</t>
  </si>
  <si>
    <t xml:space="preserve">Contrato No. 210 de 24-11-2016 </t>
  </si>
  <si>
    <t>FILA_165</t>
  </si>
  <si>
    <t>META 6 PROYECTO 1195
Contratar los servicios profesionales para que apoyen los Procesos de Vigilancia y Control a la Gestión Fiscal de la Dirección de  desarrollo economico, industrial y turismo  que se realizan en la Contraloría de Bogotá</t>
  </si>
  <si>
    <t xml:space="preserve">Contrato No. 208 de 24-11-2016 </t>
  </si>
  <si>
    <t>FILA_164</t>
  </si>
  <si>
    <t>META 6 PROYECTO 1195
Contratar los servicios profesionales para que apoyen los Procesos de Vigilancia y Control a la Gestión Fiscal de la Dirección sectorial gobierno    que se realizan en la Contraloría de Bogotá</t>
  </si>
  <si>
    <t xml:space="preserve">Contrato No. 207 de 24-11-2016 </t>
  </si>
  <si>
    <t>FILA_163</t>
  </si>
  <si>
    <t>META 6 PROYECTO 1195
Contratar los servicios profesionales para que apoyen los Procesos de Vigilancia y Control a la Gestión Fiscal de la Dirección sectorial integracion social   que se realizan en la Contraloría de Bogotá</t>
  </si>
  <si>
    <t xml:space="preserve">Contrato No. 206 de 24-11-2016 </t>
  </si>
  <si>
    <t>FILA_162</t>
  </si>
  <si>
    <t xml:space="preserve">Contrato No. 205 de 24-11-2016 </t>
  </si>
  <si>
    <t>FILA_161</t>
  </si>
  <si>
    <t xml:space="preserve">Contrato No. 202 de 22-11-2016 </t>
  </si>
  <si>
    <t>FILA_160</t>
  </si>
  <si>
    <t>META 6 PROYECTO 1195
Contratar los servicios profesionales para que apoyen los Procesos de Vigilancia y Control a la Gestión Fiscal de la Dirección Sector Habitat y Ambiente  que se realizan en la Contraloría de Bogotá</t>
  </si>
  <si>
    <t xml:space="preserve">Contrato No. 196 de 21-11-2016 </t>
  </si>
  <si>
    <t>FILA_159</t>
  </si>
  <si>
    <t>META 6 PROYECTO 1195
Prestar los servicios profesionales para apoyar a la Direccion de Planeacion en la implementacion de un aplicativo WEB, en torno de desarrollo de sharepoint, adecuado a la Contraloria de Bogota D.C para coadyuvar al mejorameinto continuo del Proceso de Vigilancia y Control a la Gestion. .</t>
  </si>
  <si>
    <t xml:space="preserve">Contrato No. 193 DE18-11-2016 </t>
  </si>
  <si>
    <t>FILA_158</t>
  </si>
  <si>
    <t>META 6 PROYECTO 1195
Contratar los servicios profesionales para apoyar los Procesos de Vigilancia y Control a la Gestión Fiscal de la Dirección Sectorial Gobierno  que se realizan en la Contraloria de Bogota.</t>
  </si>
  <si>
    <t xml:space="preserve">Contrato No.192 de 18-11-2016 </t>
  </si>
  <si>
    <t>FILA_157</t>
  </si>
  <si>
    <t>META 6 PROYECTO 1195
Contratar los servicios profesionales para que apoyen los Procesos de Vigilancia y Control a la Gestión Fiscal de la Dirección Sector Hacienda   que se realizan en la Contraloría de Bogotá</t>
  </si>
  <si>
    <t xml:space="preserve">Contrato No. 190 de 18-11-2016 </t>
  </si>
  <si>
    <t>FILA_156</t>
  </si>
  <si>
    <t>META 6 PROYECTO 1195
Contratar los servicios profesionales para apoyar los Procesos de Vigilancia y Control a la Gestión Fiscal de la Dirección Sector Integración Social que se realizan en la Contraloria de Bogota.</t>
  </si>
  <si>
    <t xml:space="preserve">Contrato No. 189 de 18-11-2016 </t>
  </si>
  <si>
    <t>FILA_155</t>
  </si>
  <si>
    <t>META 6 PROYECTO 1195
Contratar los servicios profesionales para que apoyen los Procesos de Vigilancia y Control a la Gestión Fiscal de la Dirección de desarrollo economico  que se realizan en la Contraloría de Bogotá</t>
  </si>
  <si>
    <t xml:space="preserve">Contrato No. 187 de 17-11-2016 </t>
  </si>
  <si>
    <t>FILA_154</t>
  </si>
  <si>
    <t>META 6 PROYECTO 1195
Contratar los servicios profesionales para que apoyen los Procesos de Vigilancia y Control a la Gestión Fiscal de la Dirección de  educacion, cultura, recreacion y deporte  que se realizan en la Contraloría de Bogotá</t>
  </si>
  <si>
    <t xml:space="preserve">Contrato No. 186 de 17-11-2016 </t>
  </si>
  <si>
    <t>FILA_153</t>
  </si>
  <si>
    <t xml:space="preserve">Contrato No. 185 de 17-11-2016 </t>
  </si>
  <si>
    <t>FILA_152</t>
  </si>
  <si>
    <t xml:space="preserve">Contrato No. 184 de 17-11-2016 </t>
  </si>
  <si>
    <t>FILA_151</t>
  </si>
  <si>
    <t xml:space="preserve">Contrato No. 183 de 16-11-2016 </t>
  </si>
  <si>
    <t>FILA_150</t>
  </si>
  <si>
    <t>Contrato No. 182 de 16-11-2016</t>
  </si>
  <si>
    <t>FILA_149</t>
  </si>
  <si>
    <t>META 6 PROYECTO 1195
Contratar los servicios profesionales para que apoyen los Procesos de Vigilancia y Control a la Gestión Fiscal de la Dirección Sector Movilidad que se realizan en la Contraloría de Bogotá</t>
  </si>
  <si>
    <t xml:space="preserve">Contrato No. 181 de 16-11-2016 </t>
  </si>
  <si>
    <t>FILA_148</t>
  </si>
  <si>
    <t>META 6 PROYECTO 1195
Contratar los servicios profesionales para apoyar los Procesos de Vigilancia y Control a la Gestión Fiscal de la Dirección Sector Hábitat y Ambiente   que se realizan en la Contraloría de Bogotá.</t>
  </si>
  <si>
    <t xml:space="preserve">Contrato No. 180 de 16-11-2016 </t>
  </si>
  <si>
    <t>FILA_147</t>
  </si>
  <si>
    <t>Contrato No. 179 de 16-11-2016</t>
  </si>
  <si>
    <t>FILA_146</t>
  </si>
  <si>
    <t>Contrato No.178 de 16-11-2016</t>
  </si>
  <si>
    <t>FILA_145</t>
  </si>
  <si>
    <t>META 6 PROYECTO 1195
Contratar los servicios profesionales para que apoyen los Procesos de Vigilancia y Control a la Gestión Fiscal de la Dirección Sectorial Desarrollo Económico, Industria y Turismo que se realizan en la Contraloría de Bogotá</t>
  </si>
  <si>
    <t xml:space="preserve">Contrato No. 177 de 16-11-2016 </t>
  </si>
  <si>
    <t>FILA_144</t>
  </si>
  <si>
    <t>META 6 PROYECTO 1195
Contratar los servicios profesionales para que apoyen los Procesos de Vigilancia y Control a la Gestión Fiscal de la Dirección Sectorial Servicios Públicos que se realizan en la Contraloría de Bogotá</t>
  </si>
  <si>
    <t xml:space="preserve">Necesidad aprobada en Junta de Compras No. 15 de 08-11-2016.
Memorando 3-2016-29536 de 09-11-2016
Contrato No.  176 de 15-11-2016 con JHON ALEXANDER ROMERO NOCOBE </t>
  </si>
  <si>
    <t>FILA_143</t>
  </si>
  <si>
    <t>META 6 PROYECTO 1195
Contratar los servicios profesionales para que apoyen los Procesos de Vigilancia y Control a la Gestión Fiscal de la Dirección Sectorial Salud  que se realizan en la Contraloría de Bogotá</t>
  </si>
  <si>
    <t xml:space="preserve">Contrato No.  175 de 15-11-2016 </t>
  </si>
  <si>
    <t>FILA_142</t>
  </si>
  <si>
    <t>META 6 PROYECTO 1195
Contratar los servicios profesionales para apoyar los Procesos de Vigilancia y Control a la Gestión Fiscal de la Dirección Sector Hábitat y Ambiente que se realizan en la Contraloría de Bogotá.</t>
  </si>
  <si>
    <t xml:space="preserve">Contrato No.  174 de 15-11-2016 </t>
  </si>
  <si>
    <t>FILA_141</t>
  </si>
  <si>
    <t>META 6 PROYECTO 1195
Contratar los servicios profesionales para que apoyen los Procesos de Vigilancia y Control a la Gestión Fiscal de la Dirección de Participación Ciudadana y Desarrollo Local que se realizan en la Contraloría de Bogotá</t>
  </si>
  <si>
    <t>Contrato No. 173 de 15-11-2016</t>
  </si>
  <si>
    <t>FILA_140</t>
  </si>
  <si>
    <t xml:space="preserve">Contrato No. 172 de 15-11-2016 </t>
  </si>
  <si>
    <t>FILA_139</t>
  </si>
  <si>
    <t>META 6 PROYECTO 1195
Contratar los servicios profesionales para que apoyen los Procesos de Vigilancia y Control a la Gestión Fiscal de la Dirección Fiscalización Sector Hacienda, que se realizan en la Contraloría de Bogotá.</t>
  </si>
  <si>
    <t xml:space="preserve">Contrato No. 171 de 15-11-2016 </t>
  </si>
  <si>
    <t>FILA_138</t>
  </si>
  <si>
    <t xml:space="preserve">Contrato No. 170 de 15-11-2016 </t>
  </si>
  <si>
    <t>FILA_137</t>
  </si>
  <si>
    <t xml:space="preserve">Necesidad aprobada en Junta de Compras No. 15 de 08-11-2016.
Contrato No. 169 de 15-11-2016 con GLORIA JHOVANA PULIDO RUBIO </t>
  </si>
  <si>
    <t>FILA_136</t>
  </si>
  <si>
    <t xml:space="preserve">Contrato No. 168 de 15-11-2016 </t>
  </si>
  <si>
    <t>FILA_135</t>
  </si>
  <si>
    <t>META 6 PROYECTO 1195
Contratar los servicios profesionales para que apoyen los Procesos de Vigilancia y Control a la Gestión Fiscal de la Dirección Sectorial Salud que se realizan en la Contraloría de Bogotá.</t>
  </si>
  <si>
    <t xml:space="preserve">Contrato No. 167 de 15-03-2016 </t>
  </si>
  <si>
    <t>FILA_134</t>
  </si>
  <si>
    <t xml:space="preserve">Contrato No.166 de 15-11-2016 </t>
  </si>
  <si>
    <t>FILA_133</t>
  </si>
  <si>
    <t>META 6 PROYECTO 1195
Contratar los servicios profesionales para apoyar los Procesos de Vigilancia y Control a la Gestión Fiscal de la Dirección Sector educacion, cultura, recreacion y deporte que se realizan en la Contraloria de Bogota.</t>
  </si>
  <si>
    <t xml:space="preserve">Contrato No. 165 de 15-11-2016 </t>
  </si>
  <si>
    <t>FILA_132</t>
  </si>
  <si>
    <t>META 6 PROYECTO 1195
Contratar los servicios profesionales para apoyar los Procesos de Vigilancia y Control a la Gestión Fiscal de la Dirección Sector Hábitat y Ambiente   que se realizan en la Contraloría de Bogotá</t>
  </si>
  <si>
    <t xml:space="preserve">Contrato No. 164 de 11-11-2016 </t>
  </si>
  <si>
    <t>FILA_131</t>
  </si>
  <si>
    <t xml:space="preserve">Contrato No. 163 de 11-11-2016 </t>
  </si>
  <si>
    <t>FILA_130</t>
  </si>
  <si>
    <t>META 6 PROYECTO 1195
Contratar los servicios profesionales para que apoyen los Procesos de Vigilancia y Control a la Gestión Fiscal de la Dirección Sectorial Servicios Públicos  que se realizan en la Contraloría de Bogotá</t>
  </si>
  <si>
    <t xml:space="preserve">Contrato No. 161 de 11-11-2016 </t>
  </si>
  <si>
    <t>FILA_129</t>
  </si>
  <si>
    <t>META 3 PROYECTO 1195
Adición y prorroga al Contrato No. 134-2016 con JOSE MIGUEL DIAZ CACERES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las áreas de la aplicación de las TRD.</t>
  </si>
  <si>
    <t>Adición y prorroga al Contrato No. 134-2016</t>
  </si>
  <si>
    <t>FILA_128</t>
  </si>
  <si>
    <t>META 3 PROYECTO 1195
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las áreas de la aplicación de las TRD.</t>
  </si>
  <si>
    <t xml:space="preserve">Adición y prorroga al Contrato No 132-2016 </t>
  </si>
  <si>
    <t>FILA_127</t>
  </si>
  <si>
    <t xml:space="preserve">META 3 PROYECTO 1195
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
</t>
  </si>
  <si>
    <t xml:space="preserve">Adición y prorroga al Contrato No. 010-2016 </t>
  </si>
  <si>
    <t>FILA_126</t>
  </si>
  <si>
    <t xml:space="preserve">META 3 PROYECTO 1195
Adición y prorroga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
</t>
  </si>
  <si>
    <t xml:space="preserve">Adición y prorroga al Contrato No. 007-2016 </t>
  </si>
  <si>
    <t>FILA_125</t>
  </si>
  <si>
    <t xml:space="preserve">META 3 PROYECTO 1195
Adición y prorroga al Contrato No. 006-2016 con ERIKA VIVIANA GARZON ZAMORA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
</t>
  </si>
  <si>
    <t>Adición y prorroga al Contrato No. 006-2016</t>
  </si>
  <si>
    <t>FILA_124</t>
  </si>
  <si>
    <t xml:space="preserve">META 3 PROYECTO 1195
Contratar la prestacion de servicios para apoyar al grupo de gestion documental de la Contraloria de Bogotá, con la identificacion y clasificacion de expedientes y carpetas, con base en las tablas de retencion documental (TRD), asi como la foliacion y mantenimiento de los expedientes y carpetas y apoyar los procesos de capacitacion y acompañamiento a las areas en la aplicacion de las TRD.
</t>
  </si>
  <si>
    <t xml:space="preserve">Contrato No. 213 de 25-11-2016 </t>
  </si>
  <si>
    <t>FILA_123</t>
  </si>
  <si>
    <t xml:space="preserve">META 3 PROYECTO 1195
Contratar la Prestación de Servicios para apoyar al grupo de Gestión Documental de la Contraloría de Bogotá D.C., con la identificación y clasificación de expedientes y carpetas, con base en las Tablas de Retención Documental (TRD), la foliación, mantenimiento de los expedientes, carpetas y revisión de transferencias documentales.
</t>
  </si>
  <si>
    <t xml:space="preserve">Contrato No. 240 de 01-12-2016 </t>
  </si>
  <si>
    <t>FILA_122</t>
  </si>
  <si>
    <t xml:space="preserve">META 3 PROYECTO 1195
Contratar la prestacion de servicios para apoyar al grupo de gestion documental de la Contraloria de Bogotá, con la identificacion y clasificacion de expedientes y carpetas, con base en las tablas de retencion documental (TRD),  la foliacion y mantenimiento de los expedientes y revision de transferencias documentales.
</t>
  </si>
  <si>
    <t xml:space="preserve">Contrato No. 236 de 30-11-2016 </t>
  </si>
  <si>
    <t>FILA_121</t>
  </si>
  <si>
    <t xml:space="preserve">META 3 PROYECTO 1195
Contratar la prestacion de servicios para apoyar al grupo de gestion documental de la Contraloria de Bogotá, con la identificacion y clasificacion de expedientes y carpetas, con base en las tablas de retencion documental (TRD),  la foliacion y mantenimiento de los expedientes y revision de transferencias documentales.
</t>
  </si>
  <si>
    <t xml:space="preserve">Contrato No. 234 de 30-11-2016 </t>
  </si>
  <si>
    <t>FILA_120</t>
  </si>
  <si>
    <t>Contrato No. 233 de 30-11-2016</t>
  </si>
  <si>
    <t>FILA_119</t>
  </si>
  <si>
    <t xml:space="preserve">META 3 PROYECTO 1195
Contratar la prestacion de servicios para apoyar al grupo de gestion documental de la Contraloria de Bogotá, con la identificacion y clasificacion de expedientes y carpetas, con base en las tablas de retencion documental (TRD), asi como la foliacion y mantenimiento de los expedientes y carpetas y apoyar los procesos de capacitacion y acompañamiento a las areas en la aplicacion de las TRD.
</t>
  </si>
  <si>
    <t xml:space="preserve">Contrato No. 201 de 23-11-2016 </t>
  </si>
  <si>
    <t>FILA_118</t>
  </si>
  <si>
    <t xml:space="preserve">Contrato No. 200 de 23-11-2016 </t>
  </si>
  <si>
    <t>FILA_117</t>
  </si>
  <si>
    <t xml:space="preserve">META 2 PROYECTO 1195
Contratar la compra de contenedores con ruedas para la recolección de residuos, puntos ecológicos de las sedes y una zorra de carga para el traslado de elementos del equipo PIGA de la contraloría de Bogotá.
</t>
  </si>
  <si>
    <t xml:space="preserve">Contrato No. 257 de 27-12-2016 </t>
  </si>
  <si>
    <t>FILA_116</t>
  </si>
  <si>
    <t xml:space="preserve">META 2 PROYECTO 1195
Adquision de tres (3) camaras fotograficas, para premiar los dos primeros puestos del concurso de dibujo y el primer puesto de fotografia ambiental, desarrollado en el marco del programa de extension de buenas practicas ambientales del plan institucional de gestion ambiental- PIGA de la Contraloria de Bogota </t>
  </si>
  <si>
    <t xml:space="preserve">Contrato No. 253 del 26-12-2016 </t>
  </si>
  <si>
    <t>FILA_115</t>
  </si>
  <si>
    <t>META 6 PROYECTO 1196
Contratar los servicios profesionales para que apoyen los Procesos de Vigilancia y Control a la Gestión Fiscal de la Dirección Sectorial Integración Social que se realizan en la Contraloría de Bogotá.</t>
  </si>
  <si>
    <t xml:space="preserve">Contrato No. 159 de 11-11-2016 </t>
  </si>
  <si>
    <t>FILA_114</t>
  </si>
  <si>
    <t xml:space="preserve">Contrato No. 157 de 11-11-2016 </t>
  </si>
  <si>
    <t>FILA_113</t>
  </si>
  <si>
    <t>META 4 PROYECTO 1195
Adición y prorroga al Contrato No.   38 de 23-05-2016 con HERNANDO FERNEY MARIN RODRIGUEZ con Objeto: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t>
  </si>
  <si>
    <t xml:space="preserve">Necesidad aprobada en Junta de Compras No. 15 de 08-11-2016
Adición y prorroga al Contrato No.   38 de 23-05-2016 con HERNANDO FERNEY MARIN RODRIGUEZ </t>
  </si>
  <si>
    <t>FILA_112</t>
  </si>
  <si>
    <t>META 4 PROYECTO 1195
Adición y prorroga al Contrato No.  37 de 23-05-2016 con LUIS ALFONSO COLMENARES RODRIGUEZ con Objeto: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t>
  </si>
  <si>
    <t xml:space="preserve">Adición y prorroga al  Contrato No.  37 de 23-05-2016 </t>
  </si>
  <si>
    <t>FILA_111</t>
  </si>
  <si>
    <t xml:space="preserve">META 4 PROYECTO 1195
Contratar la prestación de servicios de apoyo técnico a la Subdirección de Recursos Materiales, específicamente al área de Almacén e Inventarios de la Contraloría de Bogotá D.C., en aspectos relacionados con la implementación del nuevo marco normativo contable para el sector público NIC-SP.
</t>
  </si>
  <si>
    <t xml:space="preserve">Contrato No. 191 de 18-11-2016 </t>
  </si>
  <si>
    <t>FILA_110</t>
  </si>
  <si>
    <t>META 4 PROYECTO 1195
Contratar la prestación de los servicios de un profesional, para apoyar en los procesos tesorería requeridos en la implementación al interior de la Contraloría de Bogotá D.C., del Nuevo Marco Normativo</t>
  </si>
  <si>
    <t xml:space="preserve">Contrato No. 238 de 01-12-2016 </t>
  </si>
  <si>
    <t>FILA_109</t>
  </si>
  <si>
    <t xml:space="preserve">META 5 PROYECTO 1195
Prestar los sevicios profesionales de un abogado para que adelanten los procesos de responsabilidad fiscal que se tramitan en la ontraloria de Bogota y asi evitar que se presenten los fenomenos juridicos de la prescripcion y de la caducidad. Todo ello conforme al reparto que le sea asignado.
</t>
  </si>
  <si>
    <t xml:space="preserve">Contrato No. 194 de 18-11-2016 </t>
  </si>
  <si>
    <t>FILA_108</t>
  </si>
  <si>
    <t xml:space="preserve">META 5 PROYECTO 1195
Contratar los servicios profesionales de un (1) abogado para que adelante los procesos de responsabilidad fiscal que se tramitan en la Contraloría de Bogotá y así evitar que se presente los fenómenos jurídicos de la prescripción y de la caducidad. Todo ello conforme al reparto que le sea asignado
</t>
  </si>
  <si>
    <t xml:space="preserve">Contrato No. 162 de 11-11-2016 </t>
  </si>
  <si>
    <t>FILA_107</t>
  </si>
  <si>
    <t>META 3 PROYECTO 1195
Contratar la prestacion de servicios para apoyar al grupo de gestion documental de la Contraloria de Bogotá, con la identificacion y clasificacion de expedientes y carpetas, con base en las tablas de retencion documental (TRD), asi como la foliacion y mantenimiento de los expedientes y carpetas y apoyar los procesos de capacitacion y acompañamiento a las areas en la aplicacion de las TRD.</t>
  </si>
  <si>
    <t xml:space="preserve">Contrato No. 197 de 21-11-2016 </t>
  </si>
  <si>
    <t>FILA_106</t>
  </si>
  <si>
    <t>META 3 PROYECTO 1195
Contratar la prestación de servicios para apoyar al Grupo de , Gestión Documental de la Contraloría de Bogotá, con la identificación y clasificación de expedientes y carpetas, con base en las tablas de retención documental (TRD), la foliación y mantenimiento de los' expedientes y carpetas y apoyar los procesos de capacitación y Acompañamiento a las áreas' en la aplicación de las TRD.</t>
  </si>
  <si>
    <t xml:space="preserve">Contrato No. 160 de 11-11-2016 </t>
  </si>
  <si>
    <t>FILA_105</t>
  </si>
  <si>
    <t>META 3 PROYECTO 1195
Contratar la prestación de servicios para apoyar al Grupo de Gestión Documental de la Contraloría de Bogotá, con' Ja identificación y clasificación de expedientes y carpetas, con base en .las tablas de retención documental (TRD), la foliación y mantenimiento de los expedientes y' carpetas y apoyar los procesos de capacitación y acompañamiento a las áreas en la aplicación de las TRD</t>
  </si>
  <si>
    <t xml:space="preserve">Contrato No. 158 de 11-11-2016 </t>
  </si>
  <si>
    <t>FILA_104</t>
  </si>
  <si>
    <t>META 3 PROYECTO 1195
Contratar la Prestación de Servicios para apoyar al grupo de Gestión Documental de la Contraloría de Bogotá D.C., con la identificación y clasificación de expedientes y carpetas, con base en las Tablas de Retención Documental (TRD), la foliación, mantenimiento de los expedientes, carpetas y apoyar los procesos de capacitación y acompañamiento a las áreas en la aplicación de las TRD.</t>
  </si>
  <si>
    <t xml:space="preserve">Contrato No. 145 de 02-11-2016 </t>
  </si>
  <si>
    <t>FILA_103</t>
  </si>
  <si>
    <t>META 3 PROYECTO 1195
Adición y prorroga del Contrato No. 30 del 29-04-2016 con CECILIA CHÁVEZ ROMERO "Contratatar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</si>
  <si>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Necesidad Aprobada en Junta de compras No. 12 de 14-09-2016.
Adicion y prorroga al Contrato No.  30 del 29-04-2016 con CECILIA CHÁVEZ ROMERO</t>
  </si>
  <si>
    <t>FILA_102</t>
  </si>
  <si>
    <t>META 3 PROYECTO 1195
Adición y prorroga del Contrato  No.Contrato 25 de 05-04-2016 con IGNACIO MANUEL EPINAYU PUSHAINA "Prestación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</si>
  <si>
    <t xml:space="preserve">Adicion y prorroga al Contrato No. 25 de 05-04-2016 </t>
  </si>
  <si>
    <t>FILA_101</t>
  </si>
  <si>
    <t>META 2 PIGA PROYECTO 1195
Contratar la prestación de servicios profesionales de un (1) abogado para apoyar a la Contraloría de Bogotá D.C. en la presentación y ejecución de políticas, planes, proyectos y actividades orientadas al cumplimiento de los objetivos institucionales del Plan Institucional de Gestión Ambiental – PIGA.</t>
  </si>
  <si>
    <t xml:space="preserve">Contrato No. 151 de 04-11-2016 </t>
  </si>
  <si>
    <t>FILA_100</t>
  </si>
  <si>
    <t xml:space="preserve">Contrato No. 156 de 11-11-2016 </t>
  </si>
  <si>
    <t>FILA_99</t>
  </si>
  <si>
    <t>META 3 PROYECTO 1195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las áreas de la aplicación de las TRD.</t>
  </si>
  <si>
    <t>Contrato No. 132 de 24-10-2016</t>
  </si>
  <si>
    <t>FILA_98</t>
  </si>
  <si>
    <t xml:space="preserve">Contrato No. 134 de 25-10-2016 </t>
  </si>
  <si>
    <t>FILA_97</t>
  </si>
  <si>
    <t xml:space="preserve">META 5 PROYECTO 1195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</si>
  <si>
    <t xml:space="preserve">Contrato No. 128 de 12-10-2016 </t>
  </si>
  <si>
    <t>FILA_96</t>
  </si>
  <si>
    <t xml:space="preserve">Contrato No. 123 de 10-10-2016 </t>
  </si>
  <si>
    <t>FILA_95</t>
  </si>
  <si>
    <t xml:space="preserve">Contrato No. 122 de 10-10-2016 </t>
  </si>
  <si>
    <t>FILA_94</t>
  </si>
  <si>
    <t xml:space="preserve">
Contrato No. 119 de 07-10-2016 </t>
  </si>
  <si>
    <t>FILA_93</t>
  </si>
  <si>
    <t xml:space="preserve">Contrato No. 121 de 10-10-2016 </t>
  </si>
  <si>
    <t>FILA_92</t>
  </si>
  <si>
    <t xml:space="preserve">Contrato No. 120 de 07-10-2016 </t>
  </si>
  <si>
    <t>FILA_91</t>
  </si>
  <si>
    <t xml:space="preserve">Contrato No. 115 de 06-10-2016 </t>
  </si>
  <si>
    <t>FILA_90</t>
  </si>
  <si>
    <t>META 4 NICSP PROYECTO 1195
Contratar la prestacion de servicios de un profesional, para que apoye en lo correspondiente a la depuracion de la informacion del almacen en la implementacion del nuevo marco normativo al interior de la Contraloría de Bogotá D.C.</t>
  </si>
  <si>
    <t xml:space="preserve">Contrato No. 103 de 22-09-2016 </t>
  </si>
  <si>
    <t>FILA_89</t>
  </si>
  <si>
    <t xml:space="preserve">Contrato No. 87 de 14-09-2016 </t>
  </si>
  <si>
    <t>FILA_88</t>
  </si>
  <si>
    <t xml:space="preserve">Contrato No. 76 de 30-08-2016 </t>
  </si>
  <si>
    <t>FILA_87</t>
  </si>
  <si>
    <t xml:space="preserve">Contrato No. 75 de 30-08-2016 </t>
  </si>
  <si>
    <t>FILA_86</t>
  </si>
  <si>
    <t xml:space="preserve">Contrato No. 93 de 19-09-2016 </t>
  </si>
  <si>
    <t>FILA_85</t>
  </si>
  <si>
    <t xml:space="preserve">Contrato suscrito No. 78 </t>
  </si>
  <si>
    <t>FILA_84</t>
  </si>
  <si>
    <t xml:space="preserve">Contrato No. 80 de 02-09-2016 </t>
  </si>
  <si>
    <t>FILA_83</t>
  </si>
  <si>
    <t xml:space="preserve">
Contrato No. 77 de 31-08-2016 </t>
  </si>
  <si>
    <t>FILA_82</t>
  </si>
  <si>
    <t>META 1 PROYECTO 1195
Prestar los servicios profesionales para apoyar a la Dirección de Planeación en el análisis de documentos y la elaboración de concpetos jurídicos sobre los temas que se le asigne y que le sean requeridos dentro de la Dirección, y en la elaboración de bases de datos de información normativa.</t>
  </si>
  <si>
    <t xml:space="preserve">Contrato No. 67 de 10-08-2016 </t>
  </si>
  <si>
    <t>FILA_81</t>
  </si>
  <si>
    <t>META 1 PROYECTO 1195
Incripción al FORO INTERNACIONAL DE CALIDAD Evolución Empresarial y Competitiva</t>
  </si>
  <si>
    <t xml:space="preserve">Se realizo el tramite de inscripción por medio de la Subdirección Financiera 3-2016-21245 de 17-08-2016, factura cancelada el 17 de agosto de 2016 con CRP 406-2016. Pago: Giro directo (avance). </t>
  </si>
  <si>
    <t>FILA_80</t>
  </si>
  <si>
    <t>META 1 PROYECTO 1195
Adición y prorroga Contrato No. 67 de 10-08-2016 ccon LILIANA JARAMILLO MUTIS  con objeto: Prestar los servicios profesionales para apoyar a la Dirección de Planeación en el análisis de documentos y la elaboración de concpetos jurídicos sobre los temas que se le asigne y que le sean requeridos dentro de la Dirección, y en la elaboración de bases de datos de información normativa.</t>
  </si>
  <si>
    <t xml:space="preserve">
Adición y prorroga Contrato No. 67 de 10-08-2016 </t>
  </si>
  <si>
    <t>FILA_79</t>
  </si>
  <si>
    <t>META 4 NICSP PROYECTO 1195.
Contratar la prestación de los servicios de un profesional, para asesorar en los procesos de valoración económica requeridos en la implementación al interior de la Contraloría de Bogotá D.C., del Nuevo Marco Normativo.</t>
  </si>
  <si>
    <t xml:space="preserve">Contrato No. 94 de 20-09-2016 </t>
  </si>
  <si>
    <t>FILA_78</t>
  </si>
  <si>
    <t>META 4 NICSP PROYECTO 1195
Contratar la prestación de los servicios profesionales de un Ingeniero Industrial para que apoye en el análisis y ajuste de los procesos y procedimientos impactados por la adopción del nuevo marco normativo al interior de la Contraloría de Bogotá.</t>
  </si>
  <si>
    <t xml:space="preserve">Contrato No. 99 de 21-09-2016 </t>
  </si>
  <si>
    <t>FILA_77</t>
  </si>
  <si>
    <t>META 4 NICSP PROYECTO 1195
Contratar los servicios profesionales de un abogado para que apoye en lo correspondiente a conceptos juridicos y normatividad vigente, en la implementacion al interior de la Contraloría de Bogotá D.C., del nuevo marco normativo.</t>
  </si>
  <si>
    <t xml:space="preserve">Contrato No. 90 de 15-09-2016 </t>
  </si>
  <si>
    <t>FILA_76</t>
  </si>
  <si>
    <t xml:space="preserve">META 3 PROYECTO 1195
Contratar con una Institución de Educación Superior Pública  de reconocida idoneidad académica la realización de Capacitaciones para los funcionarios de la Contraloría de Bogotá D.C, en materia de gestión documental que se encuentran tanto en soporte físico como electrónico que les permitan desarrollar mejores prácticas en la producción y tramite de documentos para contribuir a la transparencia y fácil acceso a la información.
</t>
  </si>
  <si>
    <t xml:space="preserve">Necesidad aprobada en Junta de Compras No. 18 de 21-12-2016.
Memorando 3-2016-33005 de 16-12-2016.
Contrato No. 258 de 29-12-2016 con UNIVERSIDAD MILITAR NUEVA GRANADA </t>
  </si>
  <si>
    <t>FILA_75</t>
  </si>
  <si>
    <t>META 3 PROYECTO 1195
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</si>
  <si>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 xml:space="preserve">Contrato No. 10 de 2016 </t>
  </si>
  <si>
    <t>FILA_74</t>
  </si>
  <si>
    <t>META 3 PROYECTO 1195
Prestaciónde Servicios profesionalespara apoyar al grupo deGestión Documental de la Contraloría de Bogotá D.C., en el proceso de elaboración y aprobación de la Política de Caracterización de Usuariosde la Entidadasí como la emisión de conceptos jurídicos que permitanla aplicación y actualización de las Tablas de Retención Documental</t>
  </si>
  <si>
    <t xml:space="preserve">Contrato No. 127 de 12-10-2016 </t>
  </si>
  <si>
    <t>FILA_73</t>
  </si>
  <si>
    <t>META 3 PROYECTO 1195
Adición y prorroga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</si>
  <si>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 xml:space="preserve">Adición y prorroga al Contrato 7 del 17-02-2016 </t>
  </si>
  <si>
    <t>FILA_72</t>
  </si>
  <si>
    <t>META 3 PROYECTO 1195
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</si>
  <si>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Adición y prorroga al Contrato 6 del 17-02-2016</t>
  </si>
  <si>
    <t>FILA_71</t>
  </si>
  <si>
    <t>META 3 PROYECTO 1195
Adición y prorroga -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</si>
  <si>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Adición y prorroga al Contrato 16 del 16 del 26-02-2016</t>
  </si>
  <si>
    <t>FILA_70</t>
  </si>
  <si>
    <t xml:space="preserve">META 3 PROYECTO   1195
Adición y prorroga al Contrato No. 23 de 2016 con HILDA MARÍA BARRAGÁN APONTE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
</t>
  </si>
  <si>
    <t>Adición y prorroga al Contrato No. 23 de 2016</t>
  </si>
  <si>
    <t>META 2 PIGA PROYECTO 1195
Diseño, diagramación e impresión de calendarios de escritorio del año 2017, relacionados con el Plan Institucional de Gestión Ambiental -PIGA de la Contraloria de Bogota D.C</t>
  </si>
  <si>
    <t xml:space="preserve">Contrato No. 144 de 01-11-2016 </t>
  </si>
  <si>
    <t>META 2 PIGA PROYECTO 1195
Adquisición de agendas ambientales del Primer Concurso de dibujo ambiental de la Contraloría de Bogotá D.C</t>
  </si>
  <si>
    <t xml:space="preserve">Contrato No. 137 de 27-10-2016 </t>
  </si>
  <si>
    <t xml:space="preserve">META 2 PIGA PROYECTO 1195
Contratar la prestación del servicio de mantenimiento de material vegetal para la Contraloría de Bogotá, en sus diferentes sedes.
</t>
  </si>
  <si>
    <t>Contrato No. 136 de 27-10-2016</t>
  </si>
  <si>
    <t>META 2 PIGA PROYECTO 1195
Contratar el diseño, instalación y mantenimiento de un sistema de energía fotovoltaica (Panel Solar) de aprovechamiento de la energía solar y producción de electricidad, que cubra la necesidad de iluminación del edificio de la sede ubicada en la Calle 25B N° 32A – 17, Dirección de Desarrollo Local y Participación Ciudadana de la Contraloría de Bogotá</t>
  </si>
  <si>
    <t xml:space="preserve">
Contrato No. 154 de 10-11-2016</t>
  </si>
  <si>
    <t xml:space="preserve">META 2 PIGA PROYECTO 1195
Prestación del servicio de diseño  e implementaciòn de un sistema de reutilizaciòn de aguas lluvias en 2 sedes de la Entidad y presentaciòn de alternativas tecnologicas de ahorro de agua en la Contraloìa de Bogotà. </t>
  </si>
  <si>
    <t xml:space="preserve">
Contrato No. 225 de 30-11-2016 </t>
  </si>
  <si>
    <t>META 2 PIGA PROYECTO 1195
Adquisición de 25 válvulas economizadoras de dos piezas para llave tipo jardín para la Contraloría de Bogotá</t>
  </si>
  <si>
    <t xml:space="preserve">
Contrato No. 114 de 06-10-2016 </t>
  </si>
  <si>
    <t>META 2 PIGA PROYECTO 1195
Adquisición de bolsas biodegradables y compostales y Bolsas plásticas de baja densidad para el manejo y disposición de los residuos ordinarios y reciclables de la Contraloría de Bogotá.</t>
  </si>
  <si>
    <t xml:space="preserve">Contrato No. 107 de 23-09-2016 </t>
  </si>
  <si>
    <r>
      <rPr>
        <b/>
        <sz val="10"/>
        <rFont val="Arial"/>
        <family val="2"/>
      </rPr>
      <t>META 2  PROYECTO 1194</t>
    </r>
    <r>
      <rPr>
        <sz val="10"/>
        <rFont val="Arial"/>
        <family val="2"/>
      </rPr>
      <t xml:space="preserve">
Adición a la Orden de Compra 12019 con numero de Contrato No. 199 de 21-11-2016 con BPM CONSULTING LTDA. Objeto: Contratar el servicio de mesa de ayuda para la Contraloría de Bogotá D.C. y las solicitadas por el supervisor de la orden de compra durante la ejecución.</t>
    </r>
  </si>
  <si>
    <t xml:space="preserve">Adición a la Orden de Compra 12019 con numero de Contrato No. 199 de 21-11-2016 </t>
  </si>
  <si>
    <r>
      <rPr>
        <b/>
        <sz val="10"/>
        <rFont val="Arial"/>
        <family val="2"/>
      </rPr>
      <t>META 2  PROYECTO 1194</t>
    </r>
    <r>
      <rPr>
        <sz val="10"/>
        <rFont val="Arial"/>
        <family val="2"/>
      </rPr>
      <t xml:space="preserve">
Contratar el suministro, instalacion y configuracion de equipos tecnologicos junto con los servicios y elementoos conexos o complementarios según las especificaciones y condiciones tecnicas para la contraloria de Bogota en sus tres sedes; sede principal calle 26, Bodega san calletano y oficinas condominio parque Santander </t>
    </r>
  </si>
  <si>
    <t xml:space="preserve">.
Contrato 261 de 30-12-2016 </t>
  </si>
  <si>
    <r>
      <rPr>
        <b/>
        <sz val="10"/>
        <color indexed="8"/>
        <rFont val="Arial"/>
        <family val="2"/>
      </rPr>
      <t>META 2 PROYECTO 1194</t>
    </r>
    <r>
      <rPr>
        <sz val="10"/>
        <color indexed="8"/>
        <rFont val="Arial"/>
        <family val="2"/>
      </rPr>
      <t xml:space="preserve">
Adición y Prorroga al Contrato No. 059 de 02-08-2016 con ANA YASMIN TORRES TORRES. Objeto: Contratar la prestación de servicios profesionales a la Dirección de Responsabilidad Fiscal y Jurisdicción Coactiva, tendientes a definir los criterios de carácter jurídico para la elaboración del procedimiento necesarios para la adopción del modelo de expediente electrónico, teniendo en cuenta la estructura administrativa y operativa de la Dirección de Responsabilidad de Fiscal y Jurisdicción Coactiva</t>
    </r>
  </si>
  <si>
    <t xml:space="preserve">
Adición y Prorroga al Contrato No. 059 de 02-08-2016 </t>
  </si>
  <si>
    <r>
      <rPr>
        <b/>
        <sz val="10"/>
        <color indexed="8"/>
        <rFont val="Arial"/>
        <family val="2"/>
      </rPr>
      <t>META 1 PROYECTO 1194</t>
    </r>
    <r>
      <rPr>
        <sz val="10"/>
        <color indexed="8"/>
        <rFont val="Arial"/>
        <family val="2"/>
      </rPr>
      <t xml:space="preserve">
Adición y Prorroga al Contrato No. 149-2016 con DORIS YOLANDA SEPULVEDA DUARTE. Objeto: Contratar la prestación de servicios profesionales y de apoyo a la gestión en la elaboración, revisión" seguimiento y , supervisJón en las etapas precontractual, contractual y post contractual de los procesos que se generen en la Dirección de TIC</t>
    </r>
  </si>
  <si>
    <t>Adición y Prorroga al Contrato No. 149-2016</t>
  </si>
  <si>
    <r>
      <rPr>
        <b/>
        <sz val="10"/>
        <color indexed="8"/>
        <rFont val="Arial"/>
        <family val="2"/>
      </rPr>
      <t>META 1 PROYECTO 1194</t>
    </r>
    <r>
      <rPr>
        <sz val="10"/>
        <color indexed="8"/>
        <rFont val="Arial"/>
        <family val="2"/>
      </rPr>
      <t xml:space="preserve">
Adición y Prorroga al Contrato No. 147-2016 con MARIA ROCIO CERON ARCINIEGAS. Objeto: Contratar la prestación de servicios profesionales y de apoyo I a la gestión para la identificación y análisis de soluciones tecnológicas y TI existentes en el mercado que contribuyan al mejoramiento de la gestión de la Controlaría de Bogotá D.C, en concordancia con el PEI 2016-2020 Y el proyecto PAA 2017.</t>
    </r>
  </si>
  <si>
    <t xml:space="preserve">Adición y Prorroga al Contrato No. 147-2016 </t>
  </si>
  <si>
    <r>
      <t xml:space="preserve">META 1 PROYECTO 1194
</t>
    </r>
    <r>
      <rPr>
        <sz val="10"/>
        <color indexed="8"/>
        <rFont val="Arial"/>
        <family val="2"/>
      </rPr>
      <t>Adición y Prorroga al Contrato No. 131 de 2016 con WISMAN YESID COTRINO GARCIA con objeto: Contratar la prestación de servicios profesionales de apoyo a la gestión en la elaboración  y construcción de modelamientos de procesos automatizados que requiera la Dirección de TIC y actualización seguimiento de todos los planes que se necesiten</t>
    </r>
  </si>
  <si>
    <t xml:space="preserve">
Adición y Prorroga al Contrato No. 131 de 2016 </t>
  </si>
  <si>
    <r>
      <t xml:space="preserve">META 1 PROYECTO 1194
</t>
    </r>
    <r>
      <rPr>
        <sz val="10"/>
        <color indexed="8"/>
        <rFont val="Arial"/>
        <family val="2"/>
      </rPr>
      <t>Adquirir una Solución tecnológica interactiva para la consulta de información de la Contraloría de Bogotá D.C., de conformidad con las especificaciones técnicas.</t>
    </r>
  </si>
  <si>
    <t>Contrato 256 de 27-12-2016</t>
  </si>
  <si>
    <r>
      <rPr>
        <b/>
        <sz val="10"/>
        <rFont val="Arial"/>
        <family val="2"/>
      </rPr>
      <t>META 1 PROYECTO 1194</t>
    </r>
    <r>
      <rPr>
        <sz val="10"/>
        <rFont val="Arial"/>
        <family val="2"/>
      </rPr>
      <t xml:space="preserve">
Contratar la prestación de servicios de un profesional de apoyo a la gestión en la elaboración, revisión, seguimiento y supervisión en las etapas precontractual, contractual y post contractual de los procesos que se generen en la Dirección de TIC</t>
    </r>
  </si>
  <si>
    <t xml:space="preserve">Contrato No. 149 de 02-11-2016 </t>
  </si>
  <si>
    <r>
      <rPr>
        <b/>
        <sz val="10"/>
        <rFont val="Arial"/>
        <family val="2"/>
      </rPr>
      <t>META 1 PROYECTO 1194</t>
    </r>
    <r>
      <rPr>
        <sz val="10"/>
        <rFont val="Arial"/>
        <family val="2"/>
      </rPr>
      <t xml:space="preserve">
Contratar la prestación de servicios profesionales y de apoyo a la gestión para la identificación y análisis de soluciones tecnologicas y TI existentes en el mercado que contribuya al mejoramiento de la gestión de la Contraloría de Bogotá D.C. en concordancia con el PEI 2016-2020 y el proyecto PAA 2017</t>
    </r>
  </si>
  <si>
    <t xml:space="preserve">Contrato No. 147 de 02-11-2016 </t>
  </si>
  <si>
    <r>
      <rPr>
        <b/>
        <sz val="10"/>
        <rFont val="Arial"/>
        <family val="2"/>
      </rPr>
      <t>META 2 PROYECTO 1194</t>
    </r>
    <r>
      <rPr>
        <sz val="10"/>
        <rFont val="Arial"/>
        <family val="2"/>
      </rPr>
      <t xml:space="preserve">
Adición y Prorroga al Contrato No. 117 de 07-10-2016 con FREDY ALEXANDER SIACHOQUE HERRERA , con objeto contractual: Contratar las prestación de servicios profesionales y de apoyo a la gestión para el diseño, desarrollo e implementación del portal Web y la Internet para la Contraloría de Bogotá D.C., según las especificaciones y condiciones técnicas prevista</t>
    </r>
  </si>
  <si>
    <t>Adición y Prorroga al Contrato No. 117 de 07-10-2016</t>
  </si>
  <si>
    <r>
      <rPr>
        <b/>
        <sz val="10"/>
        <rFont val="Arial"/>
        <family val="2"/>
      </rPr>
      <t>META 2 PROYECTO 1194</t>
    </r>
    <r>
      <rPr>
        <sz val="10"/>
        <rFont val="Arial"/>
        <family val="2"/>
      </rPr>
      <t xml:space="preserve">
Adición y Prorroga al Contrato No. 89 de 15-09-2016 con JOHNNY ALBERTO TENORIO ALBAÑIL, objeto contractual: Contratación de servicios profesionales encaminados al apoyo y promoción de procesos y procedimientos para la implementación de la primera fase del modelo de seguridad de la información para la Contraloría de Bogotá D.C. </t>
    </r>
  </si>
  <si>
    <t xml:space="preserve">Adición y Prorroga al Contrato No. 89 de 15-09-2016 </t>
  </si>
  <si>
    <r>
      <rPr>
        <b/>
        <sz val="10"/>
        <rFont val="Arial"/>
        <family val="2"/>
      </rPr>
      <t>META 1 PROYECTO 1194</t>
    </r>
    <r>
      <rPr>
        <sz val="10"/>
        <rFont val="Arial"/>
        <family val="2"/>
      </rPr>
      <t xml:space="preserve">
Adición y Prorroga al Contrato No. 86 de 14-09-2016 con DIEGO ALONSO ARIAS MURCIA con objeto contractual: Contratar la Prestación de servicios de un (1) profesional para apoyar las funciones de seguimiento, atención a requerimientos y de apoyo a la gestión de los procesos de la Dirección de Tecnologías de la Información y las Comunicaciones de la Contraloría de Bogotá D.C.</t>
    </r>
  </si>
  <si>
    <t>Adición y Prorroga al Contrato No. 86 de 14-09-2016</t>
  </si>
  <si>
    <r>
      <rPr>
        <b/>
        <sz val="10"/>
        <rFont val="Arial"/>
        <family val="2"/>
      </rPr>
      <t>META 1 PROYECTO 1194</t>
    </r>
    <r>
      <rPr>
        <sz val="10"/>
        <rFont val="Arial"/>
        <family val="2"/>
      </rPr>
      <t xml:space="preserve">
Adición y Prorroga al Contrato No. 68 de 11-08-2016 con FACCELLO ARGEL MANJARRES, con objeto contractual: Contratar la prestación de servicios profesionales para realizar el apoyo especializado para el mantenimiento y ajustes al módulo de nómina "perno" del sistema de información si-capital- de acuerdo con los requerimientos solicitados y priorizados por la contraloría de Bogotà,D.C.</t>
    </r>
  </si>
  <si>
    <t xml:space="preserve">Adición y Prorroga al Contrato No. 68 de 11-08-2016 </t>
  </si>
  <si>
    <r>
      <rPr>
        <b/>
        <sz val="10"/>
        <rFont val="Arial"/>
        <family val="2"/>
      </rPr>
      <t>META 1 PROYECTO 1194</t>
    </r>
    <r>
      <rPr>
        <sz val="10"/>
        <rFont val="Arial"/>
        <family val="2"/>
      </rPr>
      <t xml:space="preserve">
Adición y Prorroga al Contrato No. 39 de 24-05-2016 con SERGIO ALFONSO RODRIGUEZ GUERRERO, con objeto contractual: Contratar la prestación de servicios profesionales para realizar el apoyo especializado para el mantenimiento y ajustes los Módulos de Almacen de inventarios SAE-SAI que conforman el sistema de información SI-CAPITAL, de acuerdo con los requerimientos solicitados y priorizados por la Contraloria.</t>
    </r>
  </si>
  <si>
    <t xml:space="preserve">Adición y Prorroga al Contrato No. 39 de 24-05-2016 </t>
  </si>
  <si>
    <r>
      <rPr>
        <b/>
        <sz val="10"/>
        <rFont val="Arial"/>
        <family val="2"/>
      </rPr>
      <t>META 1 PROYECTO 1194</t>
    </r>
    <r>
      <rPr>
        <sz val="10"/>
        <rFont val="Arial"/>
        <family val="2"/>
      </rPr>
      <t xml:space="preserve">
Adición y Prorroga al Contrato No. 40 de 26-05-2016 con DIANA GISELLE CARO MORENO, con objeto contractual: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t>
    </r>
  </si>
  <si>
    <t>Adición y Prorroga al Contrato No. 40 de 26-05-2016</t>
  </si>
  <si>
    <r>
      <rPr>
        <b/>
        <sz val="10"/>
        <rFont val="Arial"/>
        <family val="2"/>
      </rPr>
      <t>META 1 PROYECTO 1194</t>
    </r>
    <r>
      <rPr>
        <sz val="10"/>
        <rFont val="Arial"/>
        <family val="2"/>
      </rPr>
      <t xml:space="preserve">
Contratar la prestación de servicios profesionales de apoyo a la gestión en la elaboración  y construcción de modelamientos de procesos automatizados que requiera la Dirección de TIC y actualización seguimiento de todos los planes que se necesiten</t>
    </r>
  </si>
  <si>
    <t xml:space="preserve">Contrato No. 131 de 21-10-2016 </t>
  </si>
  <si>
    <r>
      <rPr>
        <b/>
        <sz val="10"/>
        <rFont val="Arial"/>
        <family val="2"/>
      </rPr>
      <t>META 1  PROYECTO 1194</t>
    </r>
    <r>
      <rPr>
        <sz val="10"/>
        <rFont val="Arial"/>
        <family val="2"/>
      </rPr>
      <t xml:space="preserve">
Contratar la Prestación de servicios de un (1) profesional para apoyar las funciones de seguimiento, atención a requerimientos y de apoyo a la gestión de los procesos de la Dirección de Tecnologías de la Información y las Comunicaciones de la Contraloría de Bogotá D.C.</t>
    </r>
  </si>
  <si>
    <t xml:space="preserve">Contrato No. 86 de 14-09-2016 </t>
  </si>
  <si>
    <r>
      <rPr>
        <b/>
        <sz val="10"/>
        <rFont val="Arial"/>
        <family val="2"/>
      </rPr>
      <t>META 2  PROYECTO 1194</t>
    </r>
    <r>
      <rPr>
        <sz val="10"/>
        <rFont val="Arial"/>
        <family val="2"/>
      </rPr>
      <t xml:space="preserve">
Contratar la prestación de servicios profesionales a la Dirección de Responsabilidad Fiscal y Jurisdicción Coactiva, tendientes a definir los criterios de carácter jurídico para la elaboración del procedimiento necesarios para la adopción del modelo de expediente electrónico, teniendo en cuenta la estructura administrativa y operativa de la Dirección de Responsabilidad de Fiscal y Jurisdicción Coactiva. </t>
    </r>
  </si>
  <si>
    <t xml:space="preserve">Contrato No. 059 de 02-08-2016 </t>
  </si>
  <si>
    <r>
      <rPr>
        <b/>
        <sz val="10"/>
        <rFont val="Arial"/>
        <family val="2"/>
      </rPr>
      <t>META 2  PROYECTO 1194</t>
    </r>
    <r>
      <rPr>
        <sz val="10"/>
        <rFont val="Arial"/>
        <family val="2"/>
      </rPr>
      <t xml:space="preserve">
Contratación de servicios profesionales encaminados al apoyo y promoción de procesos y procedimientos para la implementación de la primera fase del modelo de seguridad de la información para la Contraloría de Bogotá D.C. 
</t>
    </r>
  </si>
  <si>
    <t xml:space="preserve">Contrato No. 89 de 15-09-2016 </t>
  </si>
  <si>
    <r>
      <rPr>
        <b/>
        <sz val="10"/>
        <rFont val="Arial"/>
        <family val="2"/>
      </rPr>
      <t>META 2  PROYECTO 1194</t>
    </r>
    <r>
      <rPr>
        <sz val="10"/>
        <rFont val="Arial"/>
        <family val="2"/>
      </rPr>
      <t xml:space="preserve">
Contratar las prestación de servicios profesionales y de apoyo a la gestión para el diseño, desarrollo e implementación del portal Web y la Internet para la Contraloría de Bogotá D.C., según las especificaciones y condiciones técnicas prevista
</t>
    </r>
  </si>
  <si>
    <t xml:space="preserve">Contrato No. 117 de 07-10-2016 </t>
  </si>
  <si>
    <r>
      <rPr>
        <b/>
        <sz val="10"/>
        <rFont val="Arial"/>
        <family val="2"/>
      </rPr>
      <t>META 2 PROYECTO 1194</t>
    </r>
    <r>
      <rPr>
        <sz val="10"/>
        <rFont val="Arial"/>
        <family val="2"/>
      </rPr>
      <t xml:space="preserve">
Renovacion de licenciamiento de software ofimatico y especializado de plataforma informatica para la Contraloria de Bogota</t>
    </r>
  </si>
  <si>
    <t xml:space="preserve">Contrato No. 209 de 24-11-2016 </t>
  </si>
  <si>
    <r>
      <rPr>
        <b/>
        <sz val="10"/>
        <rFont val="Arial"/>
        <family val="2"/>
      </rPr>
      <t>META 2  PROYECTO 1194</t>
    </r>
    <r>
      <rPr>
        <sz val="10"/>
        <rFont val="Arial"/>
        <family val="2"/>
      </rPr>
      <t xml:space="preserve">
Contratar el servicio de mesa de ayuda para la Contraloría de Bogotá D.C. y las solicitadas por el supervisor de la orden de compra durante la ejecución.</t>
    </r>
  </si>
  <si>
    <t xml:space="preserve">Contrato No. 199 de 21-11-2016 </t>
  </si>
  <si>
    <r>
      <rPr>
        <b/>
        <sz val="10"/>
        <rFont val="Arial"/>
        <family val="2"/>
      </rPr>
      <t>META 2 PROYECTO 1194</t>
    </r>
    <r>
      <rPr>
        <sz val="10"/>
        <rFont val="Arial"/>
        <family val="2"/>
      </rPr>
      <t xml:space="preserve">
Adquisición, adecuación, montaje e instalación de un (1) sistema de aire acondicionado de precisión, una (1) ups y un (1) sistema de control, detección y extinción contra incendios, para la contraloría de bogotá d.c según las especificaciones y fichas técnicas
</t>
    </r>
  </si>
  <si>
    <t>Contrato 254 del 26-12-2016</t>
  </si>
  <si>
    <r>
      <rPr>
        <b/>
        <sz val="10"/>
        <rFont val="Arial"/>
        <family val="2"/>
      </rPr>
      <t>META 2 PROYECTO 1194</t>
    </r>
    <r>
      <rPr>
        <sz val="10"/>
        <rFont val="Arial"/>
        <family val="2"/>
      </rPr>
      <t xml:space="preserve">
Adquirir una solución de Hardware y Software para la Edición y producción de videos institucionales  </t>
    </r>
  </si>
  <si>
    <t xml:space="preserve">Contrato 246 de 13-12-2016 </t>
  </si>
  <si>
    <r>
      <rPr>
        <b/>
        <sz val="10"/>
        <rFont val="Arial"/>
        <family val="2"/>
      </rPr>
      <t>META 2  PROYECTO 1194</t>
    </r>
    <r>
      <rPr>
        <sz val="10"/>
        <rFont val="Arial"/>
        <family val="2"/>
      </rPr>
      <t xml:space="preserve">
Adición 1 al contrato 92 de 2015 con ETB, Objeto: Contratar los Servicios Integrales de Conectividad requeridos por la Contraloría de Bogotá D.c.</t>
    </r>
  </si>
  <si>
    <t>Adición 1 al contrato 92 de 2015 con ETB</t>
  </si>
  <si>
    <r>
      <rPr>
        <b/>
        <sz val="10"/>
        <rFont val="Arial"/>
        <family val="2"/>
      </rPr>
      <t>META 2  PROYECTO 1194</t>
    </r>
    <r>
      <rPr>
        <sz val="10"/>
        <rFont val="Arial"/>
        <family val="2"/>
      </rPr>
      <t xml:space="preserve">
Contratar los servicios integrales de conectividad requeridos por la  Contraloría de Bogotá D.C. según con las especificaciones tecnicas en sus distintas sedes.
</t>
    </r>
  </si>
  <si>
    <t>Contrato No. 88 con TELECOMUNICACIONES DE BOGOTA ETB (Orden de Compra No. 10549-16)</t>
  </si>
  <si>
    <r>
      <rPr>
        <b/>
        <sz val="10"/>
        <rFont val="Arial"/>
        <family val="2"/>
      </rPr>
      <t>META 1  PROYECTO 1194</t>
    </r>
    <r>
      <rPr>
        <sz val="10"/>
        <rFont val="Arial"/>
        <family val="2"/>
      </rPr>
      <t xml:space="preserve">
Contratar la prestación de servicios profesionales para realizar el apoyo especializado para el mantenimiento y ajustes al módulo de nómina "perno" del sistema de información si-capital- de acuerdo con los requerimientos solicitados y priorizados por la contraloría de Bogotà,D.C.</t>
    </r>
  </si>
  <si>
    <t xml:space="preserve">Contrato No. 68 de 11-08-2016 </t>
  </si>
  <si>
    <r>
      <rPr>
        <b/>
        <sz val="10"/>
        <rFont val="Arial"/>
        <family val="2"/>
      </rPr>
      <t>Meta 8</t>
    </r>
    <r>
      <rPr>
        <sz val="10"/>
        <rFont val="Arial"/>
        <family val="2"/>
      </rPr>
      <t xml:space="preserve">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r>
  </si>
  <si>
    <t>Contrato suscrito No. 38 de 23 de mayo de 2016</t>
  </si>
  <si>
    <t xml:space="preserve">Contrato suscrito No. 37 de 23 de mayo de 2016 </t>
  </si>
  <si>
    <r>
      <rPr>
        <b/>
        <sz val="10"/>
        <rFont val="Arial"/>
        <family val="2"/>
      </rPr>
      <t>META 7.</t>
    </r>
    <r>
      <rPr>
        <sz val="10"/>
        <rFont val="Arial"/>
        <family val="2"/>
      </rPr>
      <t xml:space="preserve">
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r>
  </si>
  <si>
    <t xml:space="preserve">Contrato 30 del 29-04-2016 </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</si>
  <si>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</si>
  <si>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 xml:space="preserve">Contrato 6 del 17-02-2016 </t>
  </si>
  <si>
    <t xml:space="preserve">Contrato 20 del 10-03-2016 </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</si>
  <si>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</si>
  <si>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Contrato 23 del 01-04-2016</t>
  </si>
  <si>
    <t xml:space="preserve">Contrato 17 del 29-02-2016 </t>
  </si>
  <si>
    <t xml:space="preserve">Contrato 16 del 26-02-2016 </t>
  </si>
  <si>
    <t xml:space="preserve">Contrato 10 del 18-02-2016 </t>
  </si>
  <si>
    <t xml:space="preserve">Contrato 7 del 17-02-2016 </t>
  </si>
  <si>
    <r>
      <rPr>
        <b/>
        <sz val="10"/>
        <rFont val="Arial"/>
        <family val="2"/>
      </rPr>
      <t>META 7.</t>
    </r>
    <r>
      <rPr>
        <sz val="10"/>
        <rFont val="Arial"/>
        <family val="2"/>
      </rPr>
      <t xml:space="preserve">
Prestación de Servicios como técnico archivista y administración documental para el apoyo al grupo de Gestión Documental</t>
    </r>
  </si>
  <si>
    <t xml:space="preserve">Contrato 25 del 05 de abril de 2016 </t>
  </si>
  <si>
    <r>
      <rPr>
        <b/>
        <sz val="10"/>
        <rFont val="Arial"/>
        <family val="2"/>
      </rPr>
      <t>META 7.</t>
    </r>
    <r>
      <rPr>
        <sz val="10"/>
        <rFont val="Arial"/>
        <family val="2"/>
      </rPr>
      <t xml:space="preserve">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r>
  </si>
  <si>
    <t>Contrato 9 del 18-02-2016,</t>
  </si>
  <si>
    <r>
      <rPr>
        <b/>
        <sz val="10"/>
        <rFont val="Arial"/>
        <family val="2"/>
      </rPr>
      <t>META 5.</t>
    </r>
    <r>
      <rPr>
        <sz val="10"/>
        <rFont val="Arial"/>
        <family val="2"/>
      </rPr>
      <t xml:space="preserve">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r>
  </si>
  <si>
    <t xml:space="preserve">Adición 1 y Prórroga 1 al contrato 118 del 2015, </t>
  </si>
  <si>
    <r>
      <rPr>
        <b/>
        <sz val="10"/>
        <color indexed="8"/>
        <rFont val="Arial"/>
        <family val="2"/>
      </rPr>
      <t>META 5.</t>
    </r>
    <r>
      <rPr>
        <sz val="10"/>
        <color indexed="8"/>
        <rFont val="Arial"/>
        <family val="2"/>
      </rPr>
      <t xml:space="preserve">
Prestación del servicio de recolección, manejo, transporte y disposición final de los residuos peligrosos - tóneres, luminarias y envases contaminados - generados por la Contraloría de Bogotá.</t>
    </r>
  </si>
  <si>
    <t xml:space="preserve">Contrato 27 del 18-04-2016 </t>
  </si>
  <si>
    <r>
      <rPr>
        <b/>
        <sz val="10"/>
        <rFont val="Arial"/>
        <family val="2"/>
      </rPr>
      <t>META 5.</t>
    </r>
    <r>
      <rPr>
        <sz val="10"/>
        <rFont val="Arial"/>
        <family val="2"/>
      </rPr>
      <t xml:space="preserve">
Adición 1 y prórroga 1 al Contrato 062 de 2015 con Areas Verdes Ltda. Objeto: Contratar la prestación del servicio de mantenimiento de material vegetal para la Contraloría de Bogotá.
</t>
    </r>
  </si>
  <si>
    <t xml:space="preserve">Adición 2 y prórroga al contrato 62 de 2015 </t>
  </si>
  <si>
    <r>
      <rPr>
        <b/>
        <sz val="10"/>
        <rFont val="Arial"/>
        <family val="2"/>
      </rPr>
      <t>META 2</t>
    </r>
    <r>
      <rPr>
        <sz val="10"/>
        <rFont val="Arial"/>
        <family val="2"/>
      </rPr>
      <t xml:space="preserve">
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r>
  </si>
  <si>
    <t>Adición 2 del 07-04-2016  al  Contrato 125 de 2015</t>
  </si>
  <si>
    <t>Adición 1 y Prórroga 1 al  Contrato 125 de 2015</t>
  </si>
  <si>
    <r>
      <rPr>
        <b/>
        <sz val="10"/>
        <rFont val="Arial"/>
        <family val="2"/>
      </rPr>
      <t>META 2  PROYECTO 1194</t>
    </r>
    <r>
      <rPr>
        <sz val="10"/>
        <rFont val="Arial"/>
        <family val="2"/>
      </rPr>
      <t xml:space="preserve">
Adición 1 al contrato 92 de 2015 con ETB, Objeto: Contratar los Servicios Integrales de Conectividad requeridos por la Contraloría de Bogotá D.c.
Motivo de la adición: Traslado canales de San Cayetano.</t>
    </r>
  </si>
  <si>
    <t>Adición fecha 19-02-2016. 
Compra APROBADA por SECOP el 22 de Abril/2016</t>
  </si>
  <si>
    <t>META 2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t>
  </si>
  <si>
    <t xml:space="preserve">Contrato No. 40 de 26 de mayo de 2016  </t>
  </si>
  <si>
    <r>
      <rPr>
        <b/>
        <sz val="10"/>
        <rFont val="Arial"/>
        <family val="2"/>
      </rPr>
      <t>META 2</t>
    </r>
    <r>
      <rPr>
        <sz val="10"/>
        <rFont val="Arial"/>
        <family val="2"/>
      </rPr>
      <t xml:space="preserve">
Contratar la prestación de servicios profesionales para realizar el apoyo especializado para el mantenimiento y ajustes al módulo de nómina "PERNO" del Sistema de Información SI CAPITAL, de acuerdo con los requerimientos solicitados y priorizados por la Contraloría de Bogotá.</t>
    </r>
  </si>
  <si>
    <t xml:space="preserve">Contrato suscrito No. 42 de  27 de mayo de 2016
</t>
  </si>
  <si>
    <r>
      <rPr>
        <b/>
        <sz val="10"/>
        <rFont val="Arial"/>
        <family val="2"/>
      </rPr>
      <t>META 2</t>
    </r>
    <r>
      <rPr>
        <sz val="10"/>
        <rFont val="Arial"/>
        <family val="2"/>
      </rPr>
      <t xml:space="preserve">
Contratar la prestación de servicios profesionales para realizar el apoyo especializado en la definición de los diferentes flujos de información e integración de los módulos de SI CAPITAL instalción en la Contraloria de Bogotá, para la implementación de las Normas Internacionales Contables para el sector público NICSP</t>
    </r>
  </si>
  <si>
    <t>Contrato No. 44 de 31 de mayo de 2016</t>
  </si>
  <si>
    <r>
      <rPr>
        <b/>
        <sz val="10"/>
        <rFont val="Arial"/>
        <family val="2"/>
      </rPr>
      <t>META 2</t>
    </r>
    <r>
      <rPr>
        <sz val="10"/>
        <rFont val="Arial"/>
        <family val="2"/>
      </rPr>
      <t xml:space="preserve">
Contratar la prestación de servicios profesionales para realizar el apoyo especializado para el mantenimiento y ajustes los Módulos de Almacen de inventarios SAE-SAI que conforman el sistema de información SI-CAPITAL, de acuerdo con los requerimientos solicitados y priorizados por la Contraloria.</t>
    </r>
  </si>
  <si>
    <t xml:space="preserve">Contrato No. 39 de 24 de mayo de 2016 </t>
  </si>
  <si>
    <r>
      <rPr>
        <b/>
        <sz val="10"/>
        <rFont val="Arial"/>
        <family val="2"/>
      </rPr>
      <t>META 2</t>
    </r>
    <r>
      <rPr>
        <sz val="10"/>
        <rFont val="Arial"/>
        <family val="2"/>
      </rPr>
      <t xml:space="preserve">
Contratación de servicios de desarrollo, matenimiento y Soporte de los aplictivos SIVICOF - SIGESPRO</t>
    </r>
  </si>
  <si>
    <t>Contrato 45 del 31-05-2016</t>
  </si>
  <si>
    <r>
      <rPr>
        <b/>
        <sz val="10"/>
        <rFont val="Arial"/>
        <family val="2"/>
      </rPr>
      <t>META 2</t>
    </r>
    <r>
      <rPr>
        <sz val="10"/>
        <rFont val="Arial"/>
        <family val="2"/>
      </rPr>
      <t xml:space="preserve">
Adquisición de 1.000 Licencias de uso por un (1) año de Microsoft Office 365 Enterprise en el Plan -E1</t>
    </r>
  </si>
  <si>
    <t xml:space="preserve">Contrato 32 del 05-05-2016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</si>
</sst>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_ * #,##0.00_ ;_ * \-#,##0.00_ ;_ * &quot;-&quot;??_ ;_ @_ "/>
    <numFmt numFmtId="188" formatCode="_ * #,##0_ ;_ * \-#,##0_ ;_ * &quot;-&quot;_ ;_ @_ "/>
    <numFmt numFmtId="189" formatCode="_ &quot;$&quot;\ * #,##0.00_ ;_ &quot;$&quot;\ * \-#,##0.00_ ;_ &quot;$&quot;\ * &quot;-&quot;??_ ;_ @_ "/>
    <numFmt numFmtId="190" formatCode="_ &quot;$&quot;\ * #,##0_ ;_ &quot;$&quot;\ * \-#,##0_ ;_ &quot;$&quot;\ * &quot;-&quot;_ ;_ @_ "/>
    <numFmt numFmtId="191" formatCode="_(* #,##0_);_(* \(#,##0\);_(* &quot;-&quot;??_);_(@_)"/>
    <numFmt numFmtId="192" formatCode="_ * #,##0.0_ ;_ * \-#,##0.0_ ;_ * &quot;-&quot;??_ ;_ @_ "/>
    <numFmt numFmtId="193" formatCode="0.0"/>
    <numFmt numFmtId="194" formatCode="0.0%"/>
    <numFmt numFmtId="195" formatCode="#,##0_ ;\-#,##0\ "/>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_ ;\-#,##0.0\ "/>
    <numFmt numFmtId="202" formatCode="_-[$$-240A]* #,##0_-;\-[$$-240A]* #,##0_-;_-[$$-240A]* &quot;-&quot;??_-;_-@_-"/>
    <numFmt numFmtId="203" formatCode="#,##0.000_ ;\-#,##0.000\ "/>
    <numFmt numFmtId="204" formatCode="_ * #,##0_ ;_ * \-#,##0_ ;_ * &quot;-&quot;??_ ;_ @_ "/>
    <numFmt numFmtId="205" formatCode="_ &quot;$&quot;\ * #,##0_ ;_ &quot;$&quot;\ * \-#,##0_ ;_ &quot;$&quot;\ * &quot;-&quot;??_ ;_ @_ "/>
    <numFmt numFmtId="206" formatCode="_-&quot;$&quot;* #,##0_-;\-&quot;$&quot;* #,##0_-;_-&quot;$&quot;* &quot;-&quot;??_-;_-@_-"/>
    <numFmt numFmtId="207" formatCode="&quot;$&quot;#,##0"/>
  </numFmts>
  <fonts count="56">
    <font>
      <sz val="10"/>
      <name val="Arial"/>
      <family val="0"/>
    </font>
    <font>
      <b/>
      <sz val="10"/>
      <color indexed="9"/>
      <name val="Arial"/>
      <family val="2"/>
    </font>
    <font>
      <b/>
      <sz val="10"/>
      <color indexed="13"/>
      <name val="Arial"/>
      <family val="2"/>
    </font>
    <font>
      <sz val="11"/>
      <color indexed="8"/>
      <name val="Calibri"/>
      <family val="2"/>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sz val="11"/>
      <name val="Arial"/>
      <family val="2"/>
    </font>
    <font>
      <sz val="9"/>
      <name val="Tahoma"/>
      <family val="2"/>
    </font>
    <font>
      <b/>
      <sz val="11"/>
      <name val="Arial"/>
      <family val="2"/>
    </font>
    <font>
      <sz val="11"/>
      <color indexed="63"/>
      <name val="Arial"/>
      <family val="2"/>
    </font>
    <font>
      <sz val="10"/>
      <color indexed="8"/>
      <name val="Arial"/>
      <family val="2"/>
    </font>
    <font>
      <i/>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0"/>
      <color indexed="10"/>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thin"/>
      <right style="medium">
        <color indexed="8"/>
      </right>
      <top style="thin"/>
      <bottom style="thin"/>
    </border>
    <border>
      <left style="medium">
        <color indexed="8"/>
      </left>
      <right style="medium">
        <color indexed="8"/>
      </right>
      <top style="thin"/>
      <bottom style="thin"/>
    </border>
    <border>
      <left>
        <color indexed="63"/>
      </left>
      <right>
        <color indexed="63"/>
      </right>
      <top style="thin"/>
      <bottom style="thin"/>
    </border>
    <border>
      <left style="medium">
        <color indexed="8"/>
      </left>
      <right style="thin"/>
      <top style="thin"/>
      <bottom style="thin"/>
    </border>
    <border>
      <left style="thin">
        <color indexed="8"/>
      </left>
      <right style="thin"/>
      <top style="thin"/>
      <bottom style="thin"/>
    </border>
    <border>
      <left style="thin">
        <color indexed="9"/>
      </left>
      <right style="thin">
        <color indexed="9"/>
      </right>
      <top style="thin">
        <color indexed="9"/>
      </top>
      <bottom>
        <color indexed="63"/>
      </bottom>
    </border>
    <border>
      <left>
        <color indexed="63"/>
      </left>
      <right style="thin"/>
      <top style="thin"/>
      <bottom style="thin"/>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color indexed="63"/>
      </right>
      <top style="thin">
        <color indexed="9"/>
      </top>
      <bottom style="thin">
        <color indexed="9"/>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3" fillId="28" borderId="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9" fontId="0" fillId="0" borderId="0" applyFont="0" applyFill="0" applyBorder="0" applyAlignment="0" applyProtection="0"/>
    <xf numFmtId="0" fontId="4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20"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43">
    <xf numFmtId="0" fontId="0" fillId="0" borderId="0" xfId="0" applyAlignment="1">
      <alignment/>
    </xf>
    <xf numFmtId="0" fontId="1" fillId="32" borderId="10" xfId="0" applyFont="1" applyFill="1" applyBorder="1" applyAlignment="1" applyProtection="1">
      <alignment horizontal="center" vertical="center"/>
      <protection/>
    </xf>
    <xf numFmtId="186" fontId="2" fillId="32"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justify" vertical="center" wrapText="1"/>
      <protection locked="0"/>
    </xf>
    <xf numFmtId="0" fontId="0" fillId="0" borderId="0" xfId="0" applyAlignment="1">
      <alignment horizontal="justify" vertical="center" wrapText="1"/>
    </xf>
    <xf numFmtId="0" fontId="0" fillId="0" borderId="0" xfId="0" applyAlignment="1">
      <alignment horizontal="center" vertical="center"/>
    </xf>
    <xf numFmtId="0" fontId="0" fillId="0" borderId="11" xfId="0" applyBorder="1" applyAlignment="1">
      <alignment horizontal="center" vertical="center"/>
    </xf>
    <xf numFmtId="1" fontId="0" fillId="33" borderId="12" xfId="0" applyNumberFormat="1"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1" fontId="0" fillId="33" borderId="13" xfId="0" applyNumberFormat="1" applyFill="1" applyBorder="1" applyAlignment="1" applyProtection="1">
      <alignment horizontal="center" vertical="center" wrapText="1"/>
      <protection locked="0"/>
    </xf>
    <xf numFmtId="14" fontId="0" fillId="0" borderId="14" xfId="0" applyNumberFormat="1" applyBorder="1" applyAlignment="1">
      <alignment horizontal="center" vertical="center" wrapText="1"/>
    </xf>
    <xf numFmtId="0" fontId="0" fillId="33" borderId="13" xfId="0" applyFill="1" applyBorder="1" applyAlignment="1" applyProtection="1">
      <alignment vertical="center" wrapText="1"/>
      <protection locked="0"/>
    </xf>
    <xf numFmtId="0" fontId="0" fillId="33" borderId="15" xfId="0" applyFill="1" applyBorder="1" applyAlignment="1" applyProtection="1">
      <alignment horizontal="justify" vertical="center" wrapText="1"/>
      <protection locked="0"/>
    </xf>
    <xf numFmtId="0" fontId="0" fillId="0" borderId="0" xfId="0" applyAlignment="1">
      <alignment vertical="center" wrapText="1"/>
    </xf>
    <xf numFmtId="0" fontId="0" fillId="33" borderId="11" xfId="0" applyFill="1" applyBorder="1" applyAlignment="1" applyProtection="1">
      <alignment horizontal="center" vertical="center" wrapText="1"/>
      <protection locked="0"/>
    </xf>
    <xf numFmtId="9" fontId="0" fillId="33" borderId="11" xfId="0" applyNumberForma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horizontal="justify" vertical="center"/>
    </xf>
    <xf numFmtId="0" fontId="1" fillId="32" borderId="10" xfId="0" applyFont="1" applyFill="1" applyBorder="1" applyAlignment="1" applyProtection="1">
      <alignment horizontal="justify" vertical="center"/>
      <protection/>
    </xf>
    <xf numFmtId="0" fontId="1" fillId="32" borderId="11" xfId="0" applyFont="1" applyFill="1" applyBorder="1" applyAlignment="1" applyProtection="1">
      <alignment horizontal="center" vertical="center"/>
      <protection/>
    </xf>
    <xf numFmtId="0" fontId="0" fillId="0" borderId="11" xfId="0" applyBorder="1" applyAlignment="1">
      <alignment/>
    </xf>
    <xf numFmtId="0" fontId="1" fillId="32" borderId="11" xfId="0" applyFont="1" applyFill="1" applyBorder="1" applyAlignment="1" applyProtection="1">
      <alignment horizontal="justify" vertical="center"/>
      <protection/>
    </xf>
    <xf numFmtId="0" fontId="1" fillId="32" borderId="11" xfId="0" applyFont="1" applyFill="1" applyBorder="1" applyAlignment="1" applyProtection="1">
      <alignment horizontal="justify" vertical="center" wrapText="1"/>
      <protection/>
    </xf>
    <xf numFmtId="0" fontId="1" fillId="32" borderId="11" xfId="0" applyFont="1" applyFill="1" applyBorder="1" applyAlignment="1" applyProtection="1">
      <alignment horizontal="center" vertical="center" wrapText="1"/>
      <protection/>
    </xf>
    <xf numFmtId="9" fontId="0" fillId="34" borderId="11" xfId="79"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wrapText="1"/>
      <protection locked="0"/>
    </xf>
    <xf numFmtId="0" fontId="8" fillId="33" borderId="11" xfId="0" applyFont="1" applyFill="1" applyBorder="1" applyAlignment="1">
      <alignment horizontal="justify" vertical="center" wrapText="1"/>
    </xf>
    <xf numFmtId="3" fontId="0" fillId="0" borderId="0" xfId="0" applyNumberFormat="1" applyAlignment="1">
      <alignment/>
    </xf>
    <xf numFmtId="0" fontId="1" fillId="32" borderId="10" xfId="0" applyFont="1" applyFill="1" applyBorder="1" applyAlignment="1" applyProtection="1">
      <alignment horizontal="center" vertical="center" wrapText="1"/>
      <protection/>
    </xf>
    <xf numFmtId="0" fontId="1" fillId="32" borderId="17" xfId="0" applyFont="1" applyFill="1" applyBorder="1" applyAlignment="1" applyProtection="1">
      <alignment horizontal="center" vertical="center" wrapText="1"/>
      <protection/>
    </xf>
    <xf numFmtId="9" fontId="0" fillId="34" borderId="18" xfId="79" applyFont="1" applyFill="1" applyBorder="1" applyAlignment="1" applyProtection="1">
      <alignment horizontal="center" vertical="center" wrapText="1"/>
      <protection locked="0"/>
    </xf>
    <xf numFmtId="0" fontId="0" fillId="35" borderId="0" xfId="0" applyFont="1" applyFill="1" applyBorder="1" applyAlignment="1">
      <alignment horizontal="center" vertical="center" wrapText="1"/>
    </xf>
    <xf numFmtId="0" fontId="0" fillId="33" borderId="19" xfId="0" applyFont="1" applyFill="1" applyBorder="1" applyAlignment="1" applyProtection="1">
      <alignment horizontal="justify" vertical="center" wrapText="1"/>
      <protection locked="0"/>
    </xf>
    <xf numFmtId="184" fontId="0" fillId="0" borderId="0" xfId="0" applyNumberFormat="1" applyAlignment="1">
      <alignment/>
    </xf>
    <xf numFmtId="0" fontId="0" fillId="0" borderId="0" xfId="0" applyFont="1" applyAlignment="1">
      <alignment horizontal="center" vertical="center"/>
    </xf>
    <xf numFmtId="0" fontId="0" fillId="0" borderId="0" xfId="0" applyFont="1" applyAlignment="1">
      <alignment/>
    </xf>
    <xf numFmtId="0" fontId="0" fillId="33" borderId="20" xfId="0" applyFill="1" applyBorder="1" applyAlignment="1" applyProtection="1">
      <alignment vertical="center" wrapText="1"/>
      <protection locked="0"/>
    </xf>
    <xf numFmtId="0" fontId="0" fillId="33" borderId="21" xfId="0" applyFill="1" applyBorder="1" applyAlignment="1" applyProtection="1">
      <alignment vertical="center" wrapText="1"/>
      <protection locked="0"/>
    </xf>
    <xf numFmtId="0" fontId="0" fillId="33" borderId="22" xfId="0" applyFill="1" applyBorder="1" applyAlignment="1" applyProtection="1">
      <alignment vertical="center" wrapText="1"/>
      <protection locked="0"/>
    </xf>
    <xf numFmtId="0" fontId="0" fillId="33" borderId="22" xfId="0" applyFont="1" applyFill="1" applyBorder="1" applyAlignment="1" applyProtection="1">
      <alignment vertical="center" wrapText="1"/>
      <protection locked="0"/>
    </xf>
    <xf numFmtId="0" fontId="52" fillId="36" borderId="22" xfId="0" applyFont="1" applyFill="1" applyBorder="1" applyAlignment="1">
      <alignment horizontal="justify" vertical="center" wrapText="1"/>
    </xf>
    <xf numFmtId="0" fontId="0" fillId="0" borderId="23" xfId="0" applyBorder="1" applyAlignment="1">
      <alignment/>
    </xf>
    <xf numFmtId="0" fontId="1" fillId="32" borderId="17" xfId="0" applyFont="1" applyFill="1" applyBorder="1" applyAlignment="1" applyProtection="1">
      <alignment horizontal="center" vertical="center"/>
      <protection/>
    </xf>
    <xf numFmtId="0" fontId="0" fillId="35" borderId="0" xfId="0" applyFill="1" applyAlignment="1">
      <alignment horizontal="center" vertical="center"/>
    </xf>
    <xf numFmtId="0" fontId="1" fillId="32" borderId="24"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3" borderId="19" xfId="0" applyFill="1" applyBorder="1" applyAlignment="1" applyProtection="1">
      <alignment horizontal="justify" vertical="center" wrapText="1"/>
      <protection locked="0"/>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justify" vertical="center" wrapText="1"/>
      <protection/>
    </xf>
    <xf numFmtId="9" fontId="0" fillId="0" borderId="11" xfId="93" applyFont="1" applyFill="1" applyBorder="1" applyAlignment="1" applyProtection="1">
      <alignment horizontal="justify" vertical="center" wrapText="1"/>
      <protection/>
    </xf>
    <xf numFmtId="9"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horizontal="justify" vertical="center" wrapText="1"/>
      <protection/>
    </xf>
    <xf numFmtId="9" fontId="0" fillId="35" borderId="11" xfId="93" applyFont="1" applyFill="1" applyBorder="1" applyAlignment="1" applyProtection="1">
      <alignment horizontal="justify" vertical="center" wrapText="1"/>
      <protection/>
    </xf>
    <xf numFmtId="9" fontId="0" fillId="0" borderId="11"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0" fillId="35" borderId="11" xfId="77" applyNumberFormat="1" applyFont="1" applyFill="1" applyBorder="1" applyAlignment="1" applyProtection="1">
      <alignment horizontal="justify" vertical="center" wrapText="1"/>
      <protection locked="0"/>
    </xf>
    <xf numFmtId="0" fontId="0" fillId="35" borderId="11" xfId="0" applyFont="1" applyFill="1" applyBorder="1" applyAlignment="1" applyProtection="1">
      <alignment horizontal="center" vertical="center" wrapText="1"/>
      <protection/>
    </xf>
    <xf numFmtId="9" fontId="0" fillId="35" borderId="11" xfId="81" applyFont="1" applyFill="1" applyBorder="1" applyAlignment="1" applyProtection="1">
      <alignment horizontal="justify" vertical="center" wrapText="1"/>
      <protection/>
    </xf>
    <xf numFmtId="0" fontId="0" fillId="0" borderId="11" xfId="0" applyFont="1" applyFill="1" applyBorder="1" applyAlignment="1">
      <alignment horizontal="justify" vertical="center" wrapText="1"/>
    </xf>
    <xf numFmtId="9" fontId="0" fillId="0" borderId="11" xfId="81" applyFont="1" applyFill="1" applyBorder="1" applyAlignment="1" applyProtection="1">
      <alignment horizontal="justify" vertical="center" wrapText="1"/>
      <protection/>
    </xf>
    <xf numFmtId="0" fontId="0" fillId="35" borderId="11" xfId="0" applyFont="1" applyFill="1" applyBorder="1" applyAlignment="1">
      <alignment horizontal="justify" vertical="center" wrapText="1"/>
    </xf>
    <xf numFmtId="1" fontId="0" fillId="35" borderId="11" xfId="0" applyNumberFormat="1" applyFont="1" applyFill="1" applyBorder="1" applyAlignment="1" applyProtection="1">
      <alignment horizontal="justify" vertical="center" wrapText="1"/>
      <protection locked="0"/>
    </xf>
    <xf numFmtId="9" fontId="0" fillId="35" borderId="11" xfId="0" applyNumberFormat="1" applyFont="1" applyFill="1" applyBorder="1" applyAlignment="1" applyProtection="1">
      <alignment horizontal="justify" vertical="center" wrapText="1"/>
      <protection/>
    </xf>
    <xf numFmtId="1" fontId="0" fillId="0" borderId="11" xfId="0" applyNumberFormat="1" applyFont="1" applyFill="1" applyBorder="1" applyAlignment="1" applyProtection="1">
      <alignment horizontal="justify" vertical="center" wrapText="1"/>
      <protection locked="0"/>
    </xf>
    <xf numFmtId="9" fontId="0" fillId="0" borderId="11" xfId="81" applyFont="1" applyFill="1" applyBorder="1" applyAlignment="1" applyProtection="1">
      <alignment horizontal="center" vertical="center" wrapText="1"/>
      <protection/>
    </xf>
    <xf numFmtId="9" fontId="0" fillId="0" borderId="11" xfId="0" applyNumberFormat="1" applyFont="1" applyFill="1" applyBorder="1" applyAlignment="1" applyProtection="1">
      <alignment horizontal="justify" vertical="center" wrapText="1"/>
      <protection/>
    </xf>
    <xf numFmtId="9" fontId="0" fillId="35" borderId="11" xfId="81" applyFont="1" applyFill="1" applyBorder="1" applyAlignment="1" applyProtection="1">
      <alignment horizontal="center" vertical="center" wrapText="1"/>
      <protection/>
    </xf>
    <xf numFmtId="0" fontId="0" fillId="0" borderId="11" xfId="77" applyNumberFormat="1" applyFont="1" applyFill="1" applyBorder="1" applyAlignment="1" applyProtection="1">
      <alignment horizontal="justify" vertical="center" wrapText="1"/>
      <protection locked="0"/>
    </xf>
    <xf numFmtId="1" fontId="0" fillId="35" borderId="11" xfId="77" applyNumberFormat="1" applyFont="1" applyFill="1" applyBorder="1" applyAlignment="1" applyProtection="1">
      <alignment horizontal="justify" vertical="center" wrapText="1"/>
      <protection locked="0"/>
    </xf>
    <xf numFmtId="0" fontId="0" fillId="35" borderId="11" xfId="76" applyFont="1" applyFill="1" applyBorder="1" applyAlignment="1">
      <alignment horizontal="justify" vertical="center" wrapText="1"/>
      <protection/>
    </xf>
    <xf numFmtId="0" fontId="0" fillId="0" borderId="11" xfId="77" applyFont="1" applyBorder="1" applyAlignment="1" applyProtection="1">
      <alignment horizontal="justify" vertical="center"/>
      <protection/>
    </xf>
    <xf numFmtId="0" fontId="0" fillId="0" borderId="11" xfId="77" applyFont="1" applyFill="1" applyBorder="1" applyAlignment="1" applyProtection="1">
      <alignment horizontal="justify" vertical="center" wrapText="1"/>
      <protection/>
    </xf>
    <xf numFmtId="0" fontId="0" fillId="0" borderId="11" xfId="70" applyFont="1" applyFill="1" applyBorder="1" applyAlignment="1" applyProtection="1">
      <alignment horizontal="center" vertical="center" wrapText="1"/>
      <protection/>
    </xf>
    <xf numFmtId="0" fontId="0" fillId="0" borderId="11" xfId="76" applyFont="1" applyFill="1" applyBorder="1" applyAlignment="1">
      <alignment horizontal="justify" vertical="center" wrapText="1"/>
      <protection/>
    </xf>
    <xf numFmtId="0" fontId="0" fillId="0" borderId="11" xfId="0" applyNumberFormat="1" applyFont="1" applyFill="1" applyBorder="1" applyAlignment="1" applyProtection="1">
      <alignment horizontal="justify" vertical="center" wrapText="1"/>
      <protection/>
    </xf>
    <xf numFmtId="49" fontId="0" fillId="0" borderId="11" xfId="0" applyNumberFormat="1" applyFont="1" applyFill="1" applyBorder="1" applyAlignment="1" applyProtection="1">
      <alignment horizontal="justify" vertical="center" wrapText="1"/>
      <protection/>
    </xf>
    <xf numFmtId="0" fontId="0" fillId="35" borderId="11" xfId="0" applyNumberFormat="1" applyFont="1" applyFill="1" applyBorder="1" applyAlignment="1" applyProtection="1">
      <alignment horizontal="justify" vertical="center" wrapText="1"/>
      <protection/>
    </xf>
    <xf numFmtId="49" fontId="0" fillId="35" borderId="11" xfId="0" applyNumberFormat="1" applyFont="1" applyFill="1" applyBorder="1" applyAlignment="1" applyProtection="1">
      <alignment horizontal="justify" vertical="center" wrapText="1"/>
      <protection/>
    </xf>
    <xf numFmtId="49" fontId="0" fillId="0" borderId="11" xfId="77" applyNumberFormat="1" applyFont="1" applyFill="1" applyBorder="1" applyAlignment="1" applyProtection="1">
      <alignment horizontal="justify" vertical="center" wrapText="1"/>
      <protection locked="0"/>
    </xf>
    <xf numFmtId="49" fontId="0" fillId="35" borderId="11" xfId="77" applyNumberFormat="1" applyFont="1" applyFill="1" applyBorder="1" applyAlignment="1" applyProtection="1">
      <alignment horizontal="justify" vertical="center" wrapText="1"/>
      <protection locked="0"/>
    </xf>
    <xf numFmtId="49" fontId="0" fillId="35" borderId="11" xfId="81" applyNumberFormat="1" applyFont="1" applyFill="1" applyBorder="1" applyAlignment="1" applyProtection="1">
      <alignment horizontal="justify" vertical="center" wrapText="1"/>
      <protection/>
    </xf>
    <xf numFmtId="49" fontId="0" fillId="35" borderId="11" xfId="0" applyNumberFormat="1" applyFont="1" applyFill="1" applyBorder="1" applyAlignment="1">
      <alignment horizontal="justify" vertical="center" wrapText="1"/>
    </xf>
    <xf numFmtId="0" fontId="0" fillId="35" borderId="11" xfId="0" applyFont="1" applyFill="1" applyBorder="1" applyAlignment="1">
      <alignment horizontal="center" vertical="center" wrapText="1"/>
    </xf>
    <xf numFmtId="0" fontId="0" fillId="0" borderId="11" xfId="81" applyNumberFormat="1" applyFont="1" applyFill="1" applyBorder="1" applyAlignment="1" applyProtection="1">
      <alignment horizontal="justify" vertical="center" wrapText="1"/>
      <protection/>
    </xf>
    <xf numFmtId="0" fontId="7" fillId="0" borderId="11" xfId="93" applyNumberFormat="1" applyFont="1" applyFill="1" applyBorder="1" applyAlignment="1" applyProtection="1">
      <alignment horizontal="justify" vertical="center" wrapText="1"/>
      <protection/>
    </xf>
    <xf numFmtId="49" fontId="0" fillId="0" borderId="11" xfId="93" applyNumberFormat="1"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1" xfId="93" applyNumberFormat="1" applyFont="1" applyFill="1" applyBorder="1" applyAlignment="1" applyProtection="1">
      <alignment horizontal="justify" vertical="center" wrapText="1"/>
      <protection/>
    </xf>
    <xf numFmtId="0" fontId="0" fillId="35" borderId="11" xfId="0" applyFont="1" applyFill="1" applyBorder="1" applyAlignment="1" applyProtection="1">
      <alignment horizontal="justify" vertical="top" wrapText="1"/>
      <protection/>
    </xf>
    <xf numFmtId="49" fontId="0" fillId="0" borderId="11" xfId="93" applyNumberFormat="1" applyFont="1" applyFill="1" applyBorder="1" applyAlignment="1" applyProtection="1">
      <alignment horizontal="justify" vertical="center" wrapText="1"/>
      <protection/>
    </xf>
    <xf numFmtId="10" fontId="0" fillId="0" borderId="11" xfId="93" applyNumberFormat="1" applyFont="1" applyFill="1" applyBorder="1" applyAlignment="1" applyProtection="1">
      <alignment horizontal="justify" vertical="center" wrapText="1"/>
      <protection/>
    </xf>
    <xf numFmtId="0" fontId="0" fillId="35" borderId="11" xfId="77" applyFont="1" applyFill="1" applyBorder="1" applyAlignment="1" applyProtection="1">
      <alignment horizontal="justify" vertical="center" wrapText="1"/>
      <protection locked="0"/>
    </xf>
    <xf numFmtId="49" fontId="0" fillId="0" borderId="11" xfId="93" applyNumberFormat="1" applyFont="1" applyFill="1" applyBorder="1" applyAlignment="1" applyProtection="1">
      <alignment horizontal="justify" vertical="center" wrapText="1"/>
      <protection locked="0"/>
    </xf>
    <xf numFmtId="10" fontId="0" fillId="0" borderId="11" xfId="93" applyNumberFormat="1" applyFont="1" applyFill="1" applyBorder="1" applyAlignment="1" applyProtection="1">
      <alignment horizontal="justify" vertical="center" wrapText="1"/>
      <protection locked="0"/>
    </xf>
    <xf numFmtId="49" fontId="7" fillId="0" borderId="11" xfId="93" applyNumberFormat="1" applyFont="1" applyFill="1" applyBorder="1" applyAlignment="1" applyProtection="1">
      <alignment horizontal="justify" vertical="center" wrapText="1"/>
      <protection locked="0"/>
    </xf>
    <xf numFmtId="2" fontId="0" fillId="0" borderId="11" xfId="93" applyNumberFormat="1" applyFont="1" applyFill="1" applyBorder="1" applyAlignment="1" applyProtection="1">
      <alignment horizontal="justify" vertical="center" wrapText="1"/>
      <protection locked="0"/>
    </xf>
    <xf numFmtId="10" fontId="7" fillId="0" borderId="11" xfId="93" applyNumberFormat="1" applyFont="1" applyFill="1" applyBorder="1" applyAlignment="1" applyProtection="1">
      <alignment horizontal="justify" vertical="center" wrapText="1"/>
      <protection/>
    </xf>
    <xf numFmtId="1" fontId="0" fillId="0" borderId="11" xfId="93" applyNumberFormat="1" applyFont="1" applyFill="1" applyBorder="1" applyAlignment="1" applyProtection="1">
      <alignment horizontal="center" vertical="center" wrapText="1"/>
      <protection/>
    </xf>
    <xf numFmtId="0" fontId="0" fillId="35" borderId="11" xfId="0" applyFont="1" applyFill="1" applyBorder="1" applyAlignment="1" applyProtection="1">
      <alignment horizontal="center" vertical="center" wrapText="1"/>
      <protection locked="0"/>
    </xf>
    <xf numFmtId="9" fontId="0" fillId="0" borderId="11" xfId="93" applyFont="1" applyFill="1" applyBorder="1" applyAlignment="1" applyProtection="1">
      <alignment horizontal="center" vertical="center" wrapText="1"/>
      <protection/>
    </xf>
    <xf numFmtId="3" fontId="0" fillId="35" borderId="11" xfId="0" applyNumberFormat="1" applyFont="1" applyFill="1" applyBorder="1" applyAlignment="1">
      <alignment horizontal="center" vertical="center" textRotation="90" wrapText="1"/>
    </xf>
    <xf numFmtId="0" fontId="0" fillId="0" borderId="11" xfId="0" applyFont="1" applyFill="1" applyBorder="1" applyAlignment="1" applyProtection="1">
      <alignment horizontal="center" vertical="center" wrapText="1"/>
      <protection locked="0"/>
    </xf>
    <xf numFmtId="1" fontId="0" fillId="35" borderId="11" xfId="93" applyNumberFormat="1" applyFont="1" applyFill="1" applyBorder="1" applyAlignment="1" applyProtection="1">
      <alignment horizontal="center" vertical="center" wrapText="1"/>
      <protection/>
    </xf>
    <xf numFmtId="2" fontId="0" fillId="35" borderId="11" xfId="59" applyNumberFormat="1" applyFont="1" applyFill="1" applyBorder="1" applyAlignment="1" applyProtection="1">
      <alignment horizontal="center" vertical="center" textRotation="90" wrapText="1"/>
      <protection/>
    </xf>
    <xf numFmtId="1" fontId="0" fillId="0" borderId="11" xfId="93" applyNumberFormat="1" applyFont="1" applyFill="1" applyBorder="1" applyAlignment="1" applyProtection="1">
      <alignment horizontal="center" vertical="center" wrapText="1"/>
      <protection locked="0"/>
    </xf>
    <xf numFmtId="1" fontId="7" fillId="0" borderId="11" xfId="93" applyNumberFormat="1" applyFont="1" applyFill="1" applyBorder="1" applyAlignment="1" applyProtection="1">
      <alignment horizontal="center" vertical="center" wrapText="1"/>
      <protection locked="0"/>
    </xf>
    <xf numFmtId="187" fontId="0" fillId="0" borderId="11" xfId="59" applyFont="1" applyFill="1" applyBorder="1" applyAlignment="1" applyProtection="1">
      <alignment horizontal="center" vertical="center" wrapText="1"/>
      <protection locked="0"/>
    </xf>
    <xf numFmtId="205" fontId="0" fillId="0" borderId="11" xfId="62" applyNumberFormat="1" applyFont="1" applyFill="1" applyBorder="1" applyAlignment="1" applyProtection="1">
      <alignment horizontal="center" vertical="center" textRotation="90" wrapText="1"/>
      <protection/>
    </xf>
    <xf numFmtId="1" fontId="0" fillId="0" borderId="11" xfId="81" applyNumberFormat="1" applyFont="1" applyFill="1" applyBorder="1" applyAlignment="1" applyProtection="1">
      <alignment horizontal="center" vertical="center" wrapText="1"/>
      <protection/>
    </xf>
    <xf numFmtId="2" fontId="0" fillId="0" borderId="11" xfId="93" applyNumberFormat="1" applyFont="1" applyFill="1" applyBorder="1" applyAlignment="1" applyProtection="1">
      <alignment horizontal="center" vertical="center" wrapText="1"/>
      <protection/>
    </xf>
    <xf numFmtId="193" fontId="0" fillId="0" borderId="11" xfId="93" applyNumberFormat="1" applyFont="1" applyFill="1" applyBorder="1" applyAlignment="1" applyProtection="1">
      <alignment horizontal="center" vertical="center" wrapText="1"/>
      <protection/>
    </xf>
    <xf numFmtId="206" fontId="0" fillId="35" borderId="11" xfId="62" applyNumberFormat="1" applyFont="1" applyFill="1" applyBorder="1" applyAlignment="1">
      <alignment horizontal="center" vertical="center" textRotation="90" wrapText="1"/>
    </xf>
    <xf numFmtId="206" fontId="0" fillId="35" borderId="11" xfId="62" applyNumberFormat="1" applyFont="1" applyFill="1" applyBorder="1" applyAlignment="1" applyProtection="1">
      <alignment horizontal="center" vertical="center" textRotation="90"/>
      <protection/>
    </xf>
    <xf numFmtId="207" fontId="0" fillId="0" borderId="11" xfId="0" applyNumberFormat="1" applyFont="1" applyFill="1" applyBorder="1" applyAlignment="1">
      <alignment horizontal="center" vertical="center" textRotation="90" wrapText="1"/>
    </xf>
    <xf numFmtId="0" fontId="1" fillId="32" borderId="10" xfId="0" applyFont="1" applyFill="1" applyBorder="1" applyAlignment="1" applyProtection="1">
      <alignment horizontal="center" vertical="center"/>
      <protection/>
    </xf>
    <xf numFmtId="0" fontId="0" fillId="0" borderId="0" xfId="0" applyAlignment="1">
      <alignment/>
    </xf>
    <xf numFmtId="0" fontId="1" fillId="32" borderId="11" xfId="0" applyFont="1" applyFill="1" applyBorder="1" applyAlignment="1" applyProtection="1">
      <alignment horizontal="center" vertical="center"/>
      <protection/>
    </xf>
    <xf numFmtId="0" fontId="0" fillId="0" borderId="11" xfId="0" applyBorder="1" applyAlignment="1">
      <alignment/>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1" fillId="32" borderId="21" xfId="0" applyFont="1" applyFill="1" applyBorder="1" applyAlignment="1" applyProtection="1">
      <alignment horizontal="center" vertical="center"/>
      <protection/>
    </xf>
    <xf numFmtId="0" fontId="1" fillId="32" borderId="22" xfId="0" applyFont="1" applyFill="1" applyBorder="1" applyAlignment="1" applyProtection="1">
      <alignment horizontal="center" vertical="center"/>
      <protection/>
    </xf>
    <xf numFmtId="0" fontId="1" fillId="32" borderId="23" xfId="0" applyFont="1" applyFill="1" applyBorder="1" applyAlignment="1" applyProtection="1">
      <alignment horizontal="center" vertical="center"/>
      <protection/>
    </xf>
    <xf numFmtId="0" fontId="0" fillId="33" borderId="19" xfId="0" applyFont="1" applyFill="1" applyBorder="1" applyAlignment="1" applyProtection="1">
      <alignment horizontal="justify" vertical="center" wrapText="1"/>
      <protection locked="0"/>
    </xf>
    <xf numFmtId="0" fontId="0" fillId="33" borderId="15" xfId="0" applyFont="1" applyFill="1" applyBorder="1" applyAlignment="1" applyProtection="1">
      <alignment horizontal="justify" vertical="center" wrapText="1"/>
      <protection locked="0"/>
    </xf>
    <xf numFmtId="191" fontId="0" fillId="33" borderId="13" xfId="61" applyNumberFormat="1" applyFont="1" applyFill="1" applyBorder="1" applyAlignment="1" applyProtection="1">
      <alignment horizontal="center" vertical="center" wrapText="1"/>
      <protection locked="0"/>
    </xf>
    <xf numFmtId="0" fontId="0" fillId="33" borderId="13" xfId="0" applyFont="1" applyFill="1" applyBorder="1" applyAlignment="1" applyProtection="1">
      <alignment vertical="center" wrapText="1"/>
      <protection locked="0"/>
    </xf>
    <xf numFmtId="1" fontId="0" fillId="33" borderId="13" xfId="0" applyNumberFormat="1"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0" borderId="0" xfId="0" applyFont="1" applyAlignment="1">
      <alignment vertical="center" wrapText="1"/>
    </xf>
    <xf numFmtId="0" fontId="0" fillId="33" borderId="11" xfId="0" applyFont="1" applyFill="1" applyBorder="1" applyAlignment="1" applyProtection="1">
      <alignment horizontal="justify" vertical="center" wrapText="1"/>
      <protection locked="0"/>
    </xf>
    <xf numFmtId="0" fontId="0" fillId="0" borderId="0" xfId="0" applyFont="1" applyAlignment="1">
      <alignment horizontal="center" vertical="center"/>
    </xf>
    <xf numFmtId="9" fontId="0" fillId="33" borderId="11" xfId="0" applyNumberFormat="1" applyFont="1" applyFill="1" applyBorder="1" applyAlignment="1" applyProtection="1">
      <alignment horizontal="center" vertical="center" wrapText="1"/>
      <protection locked="0"/>
    </xf>
    <xf numFmtId="9" fontId="53" fillId="35" borderId="11" xfId="0" applyNumberFormat="1" applyFont="1" applyFill="1" applyBorder="1" applyAlignment="1" applyProtection="1">
      <alignment horizontal="center" vertical="center" wrapText="1"/>
      <protection locked="0"/>
    </xf>
    <xf numFmtId="0" fontId="53" fillId="35" borderId="11" xfId="0" applyFont="1" applyFill="1" applyBorder="1" applyAlignment="1" applyProtection="1">
      <alignment horizontal="center" vertical="center" wrapText="1"/>
      <protection locked="0"/>
    </xf>
    <xf numFmtId="0" fontId="0" fillId="35" borderId="11" xfId="0" applyFill="1" applyBorder="1" applyAlignment="1" applyProtection="1">
      <alignment horizontal="center" vertical="center" wrapText="1"/>
      <protection locked="0"/>
    </xf>
    <xf numFmtId="9" fontId="53" fillId="33" borderId="11" xfId="0" applyNumberFormat="1" applyFont="1" applyFill="1" applyBorder="1" applyAlignment="1" applyProtection="1">
      <alignment horizontal="center" vertical="center" wrapText="1"/>
      <protection locked="0"/>
    </xf>
    <xf numFmtId="0" fontId="53" fillId="33" borderId="11" xfId="0" applyFont="1" applyFill="1" applyBorder="1" applyAlignment="1" applyProtection="1">
      <alignment horizontal="center" vertical="center" wrapText="1"/>
      <protection locked="0"/>
    </xf>
    <xf numFmtId="9" fontId="0" fillId="0" borderId="0" xfId="92" applyFont="1" applyAlignment="1">
      <alignment/>
    </xf>
    <xf numFmtId="3" fontId="8" fillId="33" borderId="11" xfId="61" applyNumberFormat="1" applyFont="1" applyFill="1" applyBorder="1" applyAlignment="1" applyProtection="1">
      <alignment horizontal="center" vertical="center" wrapText="1"/>
      <protection/>
    </xf>
    <xf numFmtId="0" fontId="54" fillId="0" borderId="0" xfId="0" applyFont="1" applyAlignment="1">
      <alignment/>
    </xf>
  </cellXfs>
  <cellStyles count="8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Hipervínculo 2_ANEXO 3 FORMATO PLAN DE ACCIÓN DE mayo 22 de 2013" xfId="49"/>
    <cellStyle name="Hipervínculo 3" xfId="50"/>
    <cellStyle name="Hipervínculo 3 2" xfId="51"/>
    <cellStyle name="Hipervínculo 3_ANEXO 3 FORMATO PLAN DE ACCIÓN DE mayo 22 de 2013" xfId="52"/>
    <cellStyle name="Followed Hyperlink" xfId="53"/>
    <cellStyle name="Incorrecto" xfId="54"/>
    <cellStyle name="Comma" xfId="55"/>
    <cellStyle name="Comma [0]" xfId="56"/>
    <cellStyle name="Millares 2" xfId="57"/>
    <cellStyle name="Millares 2 2" xfId="58"/>
    <cellStyle name="Millares 2 2 2" xfId="59"/>
    <cellStyle name="Millares 3" xfId="60"/>
    <cellStyle name="Millares 3 2" xfId="61"/>
    <cellStyle name="Currency" xfId="62"/>
    <cellStyle name="Currency [0]" xfId="63"/>
    <cellStyle name="Moneda [0] 2" xfId="64"/>
    <cellStyle name="Moneda 2" xfId="65"/>
    <cellStyle name="Neutral" xfId="66"/>
    <cellStyle name="Normal 2" xfId="67"/>
    <cellStyle name="Normal 2 2" xfId="68"/>
    <cellStyle name="Normal 2 2 2" xfId="69"/>
    <cellStyle name="Normal 2 2 2 2" xfId="70"/>
    <cellStyle name="Normal 2 2_ANEXO 3 FORMATO PLAN DE ACCIÓN DE mayo 22 de 2013" xfId="71"/>
    <cellStyle name="Normal 2 3" xfId="72"/>
    <cellStyle name="Normal 2 3 2" xfId="73"/>
    <cellStyle name="Normal 2 3_ANEXO 3 FORMATO PLAN DE ACCIÓN DE mayo 22 de 2013" xfId="74"/>
    <cellStyle name="Normal 3" xfId="75"/>
    <cellStyle name="Normal_Propuesta Plan de Acción Versión 2.0 OCI" xfId="76"/>
    <cellStyle name="Normal_Propuesta Plan de Acción Versión 2.0 R.F. y J.C." xfId="77"/>
    <cellStyle name="Notas" xfId="78"/>
    <cellStyle name="Percent" xfId="79"/>
    <cellStyle name="Porcentaje 2" xfId="80"/>
    <cellStyle name="Porcentaje 2 2" xfId="81"/>
    <cellStyle name="Porcentaje 3" xfId="82"/>
    <cellStyle name="Porcentaje 3 2" xfId="83"/>
    <cellStyle name="Porcentaje 4" xfId="84"/>
    <cellStyle name="Porcentaje 4 2" xfId="85"/>
    <cellStyle name="Porcentaje 5" xfId="86"/>
    <cellStyle name="Porcentaje 5 2" xfId="87"/>
    <cellStyle name="Porcentaje 5 3" xfId="88"/>
    <cellStyle name="Porcentaje 6" xfId="89"/>
    <cellStyle name="Porcentaje 7" xfId="90"/>
    <cellStyle name="Porcentaje 8" xfId="91"/>
    <cellStyle name="Porcentaje 8 2" xfId="92"/>
    <cellStyle name="Porcentaje 9" xfId="93"/>
    <cellStyle name="Salida" xfId="94"/>
    <cellStyle name="Texto de advertencia" xfId="95"/>
    <cellStyle name="Texto explicativo" xfId="96"/>
    <cellStyle name="Título" xfId="97"/>
    <cellStyle name="Título 2" xfId="98"/>
    <cellStyle name="Título 3" xfId="99"/>
    <cellStyle name="Total" xfId="100"/>
  </cellStyles>
  <dxfs count="76">
    <dxf>
      <fill>
        <patternFill>
          <bgColor rgb="FFFFC7CE"/>
        </patternFill>
      </fill>
    </dxf>
    <dxf>
      <fill>
        <patternFill>
          <bgColor rgb="FFFFC7CE"/>
        </patternFill>
      </fill>
    </dxf>
    <dxf>
      <fill>
        <patternFill>
          <bgColor rgb="FFFFC7CE"/>
        </patternFill>
      </fill>
    </dxf>
    <dxf>
      <fill>
        <patternFill>
          <bgColor rgb="FFFFC7CE"/>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37</xdr:row>
      <xdr:rowOff>0</xdr:rowOff>
    </xdr:from>
    <xdr:to>
      <xdr:col>5</xdr:col>
      <xdr:colOff>733425</xdr:colOff>
      <xdr:row>37</xdr:row>
      <xdr:rowOff>0</xdr:rowOff>
    </xdr:to>
    <xdr:pic>
      <xdr:nvPicPr>
        <xdr:cNvPr id="1" name="Picture 38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55349775"/>
          <a:ext cx="581025" cy="0"/>
        </a:xfrm>
        <a:prstGeom prst="rect">
          <a:avLst/>
        </a:prstGeom>
        <a:noFill/>
        <a:ln w="9525" cmpd="sng">
          <a:noFill/>
        </a:ln>
      </xdr:spPr>
    </xdr:pic>
    <xdr:clientData/>
  </xdr:twoCellAnchor>
  <xdr:twoCellAnchor>
    <xdr:from>
      <xdr:col>5</xdr:col>
      <xdr:colOff>152400</xdr:colOff>
      <xdr:row>37</xdr:row>
      <xdr:rowOff>0</xdr:rowOff>
    </xdr:from>
    <xdr:to>
      <xdr:col>5</xdr:col>
      <xdr:colOff>733425</xdr:colOff>
      <xdr:row>37</xdr:row>
      <xdr:rowOff>0</xdr:rowOff>
    </xdr:to>
    <xdr:pic>
      <xdr:nvPicPr>
        <xdr:cNvPr id="2"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55349775"/>
          <a:ext cx="581025" cy="0"/>
        </a:xfrm>
        <a:prstGeom prst="rect">
          <a:avLst/>
        </a:prstGeom>
        <a:noFill/>
        <a:ln w="9525" cmpd="sng">
          <a:noFill/>
        </a:ln>
      </xdr:spPr>
    </xdr:pic>
    <xdr:clientData/>
  </xdr:twoCellAnchor>
  <xdr:twoCellAnchor>
    <xdr:from>
      <xdr:col>5</xdr:col>
      <xdr:colOff>152400</xdr:colOff>
      <xdr:row>37</xdr:row>
      <xdr:rowOff>0</xdr:rowOff>
    </xdr:from>
    <xdr:to>
      <xdr:col>5</xdr:col>
      <xdr:colOff>733425</xdr:colOff>
      <xdr:row>37</xdr:row>
      <xdr:rowOff>0</xdr:rowOff>
    </xdr:to>
    <xdr:pic>
      <xdr:nvPicPr>
        <xdr:cNvPr id="3" name="Picture 38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55349775"/>
          <a:ext cx="581025" cy="0"/>
        </a:xfrm>
        <a:prstGeom prst="rect">
          <a:avLst/>
        </a:prstGeom>
        <a:noFill/>
        <a:ln w="9525" cmpd="sng">
          <a:noFill/>
        </a:ln>
      </xdr:spPr>
    </xdr:pic>
    <xdr:clientData/>
  </xdr:twoCellAnchor>
  <xdr:twoCellAnchor>
    <xdr:from>
      <xdr:col>5</xdr:col>
      <xdr:colOff>152400</xdr:colOff>
      <xdr:row>37</xdr:row>
      <xdr:rowOff>0</xdr:rowOff>
    </xdr:from>
    <xdr:to>
      <xdr:col>5</xdr:col>
      <xdr:colOff>733425</xdr:colOff>
      <xdr:row>37</xdr:row>
      <xdr:rowOff>0</xdr:rowOff>
    </xdr:to>
    <xdr:pic>
      <xdr:nvPicPr>
        <xdr:cNvPr id="4"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55349775"/>
          <a:ext cx="581025" cy="0"/>
        </a:xfrm>
        <a:prstGeom prst="rect">
          <a:avLst/>
        </a:prstGeom>
        <a:noFill/>
        <a:ln w="9525" cmpd="sng">
          <a:noFill/>
        </a:ln>
      </xdr:spPr>
    </xdr:pic>
    <xdr:clientData/>
  </xdr:twoCellAnchor>
  <xdr:twoCellAnchor>
    <xdr:from>
      <xdr:col>5</xdr:col>
      <xdr:colOff>152400</xdr:colOff>
      <xdr:row>49</xdr:row>
      <xdr:rowOff>0</xdr:rowOff>
    </xdr:from>
    <xdr:to>
      <xdr:col>5</xdr:col>
      <xdr:colOff>733425</xdr:colOff>
      <xdr:row>49</xdr:row>
      <xdr:rowOff>0</xdr:rowOff>
    </xdr:to>
    <xdr:pic>
      <xdr:nvPicPr>
        <xdr:cNvPr id="5" name="Picture 38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74018775"/>
          <a:ext cx="581025" cy="0"/>
        </a:xfrm>
        <a:prstGeom prst="rect">
          <a:avLst/>
        </a:prstGeom>
        <a:noFill/>
        <a:ln w="9525" cmpd="sng">
          <a:noFill/>
        </a:ln>
      </xdr:spPr>
    </xdr:pic>
    <xdr:clientData/>
  </xdr:twoCellAnchor>
  <xdr:twoCellAnchor>
    <xdr:from>
      <xdr:col>5</xdr:col>
      <xdr:colOff>152400</xdr:colOff>
      <xdr:row>49</xdr:row>
      <xdr:rowOff>0</xdr:rowOff>
    </xdr:from>
    <xdr:to>
      <xdr:col>5</xdr:col>
      <xdr:colOff>733425</xdr:colOff>
      <xdr:row>49</xdr:row>
      <xdr:rowOff>0</xdr:rowOff>
    </xdr:to>
    <xdr:pic>
      <xdr:nvPicPr>
        <xdr:cNvPr id="6"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81875" y="74018775"/>
          <a:ext cx="5810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outlinePr summaryBelow="0" summaryRight="0"/>
  </sheetPr>
  <dimension ref="A1:M70"/>
  <sheetViews>
    <sheetView zoomScale="75" zoomScaleNormal="75" zoomScalePageLayoutView="0" workbookViewId="0" topLeftCell="A1">
      <selection activeCell="C15" sqref="C15"/>
    </sheetView>
  </sheetViews>
  <sheetFormatPr defaultColWidth="0" defaultRowHeight="12.75"/>
  <cols>
    <col min="1" max="1" width="11.421875" style="0" customWidth="1"/>
    <col min="2" max="2" width="17.00390625" style="0" customWidth="1"/>
    <col min="3" max="3" width="24.00390625" style="0" customWidth="1"/>
    <col min="4" max="4" width="27.00390625" style="17" customWidth="1"/>
    <col min="5" max="5" width="29.00390625" style="17" customWidth="1"/>
    <col min="6" max="6" width="33.28125" style="5" customWidth="1"/>
    <col min="7" max="7" width="28.421875" style="5" customWidth="1"/>
    <col min="8" max="8" width="23.00390625" style="5" customWidth="1"/>
    <col min="9" max="9" width="18.140625" style="5" customWidth="1"/>
    <col min="10" max="10" width="86.57421875" style="4" customWidth="1"/>
    <col min="11" max="11" width="11.421875" style="0" customWidth="1"/>
    <col min="12" max="16384" width="8.8515625" style="0" hidden="1" customWidth="1"/>
  </cols>
  <sheetData>
    <row r="1" spans="2:8" ht="12.75">
      <c r="B1" s="1" t="s">
        <v>5</v>
      </c>
      <c r="C1" s="1">
        <v>8</v>
      </c>
      <c r="D1" s="115" t="s">
        <v>6</v>
      </c>
      <c r="E1" s="116"/>
      <c r="F1" s="116"/>
      <c r="G1" s="116"/>
      <c r="H1" s="116"/>
    </row>
    <row r="2" spans="2:8" ht="12.75">
      <c r="B2" s="1" t="s">
        <v>7</v>
      </c>
      <c r="C2" s="1">
        <v>3600</v>
      </c>
      <c r="D2" s="115" t="s">
        <v>15</v>
      </c>
      <c r="E2" s="116"/>
      <c r="F2" s="116"/>
      <c r="G2" s="116"/>
      <c r="H2" s="116"/>
    </row>
    <row r="3" spans="2:3" ht="12.75">
      <c r="B3" s="1" t="s">
        <v>8</v>
      </c>
      <c r="C3" s="1">
        <v>1</v>
      </c>
    </row>
    <row r="4" spans="2:3" ht="12.75">
      <c r="B4" s="1" t="s">
        <v>9</v>
      </c>
      <c r="C4" s="1">
        <v>801</v>
      </c>
    </row>
    <row r="5" spans="2:3" ht="12.75">
      <c r="B5" s="1" t="s">
        <v>10</v>
      </c>
      <c r="C5" s="2">
        <v>42735</v>
      </c>
    </row>
    <row r="6" spans="2:4" ht="12.75">
      <c r="B6" s="1" t="s">
        <v>11</v>
      </c>
      <c r="C6" s="1">
        <v>6</v>
      </c>
      <c r="D6" s="18" t="s">
        <v>85</v>
      </c>
    </row>
    <row r="7" ht="12.75"/>
    <row r="8" spans="1:10" ht="12.75">
      <c r="A8" s="19" t="s">
        <v>13</v>
      </c>
      <c r="B8" s="117" t="s">
        <v>16</v>
      </c>
      <c r="C8" s="118"/>
      <c r="D8" s="118"/>
      <c r="E8" s="118"/>
      <c r="F8" s="118"/>
      <c r="G8" s="118"/>
      <c r="H8" s="118"/>
      <c r="I8" s="118"/>
      <c r="J8" s="118"/>
    </row>
    <row r="9" spans="1:10" ht="12.75">
      <c r="A9" s="20"/>
      <c r="B9" s="20"/>
      <c r="C9" s="19">
        <v>4</v>
      </c>
      <c r="D9" s="21">
        <v>8</v>
      </c>
      <c r="E9" s="21">
        <v>12</v>
      </c>
      <c r="F9" s="19">
        <v>16</v>
      </c>
      <c r="G9" s="19">
        <v>18</v>
      </c>
      <c r="H9" s="19">
        <v>19</v>
      </c>
      <c r="I9" s="19">
        <v>20</v>
      </c>
      <c r="J9" s="22">
        <v>24</v>
      </c>
    </row>
    <row r="10" spans="1:10" ht="25.5">
      <c r="A10" s="20"/>
      <c r="B10" s="20"/>
      <c r="C10" s="23" t="s">
        <v>17</v>
      </c>
      <c r="D10" s="23" t="s">
        <v>18</v>
      </c>
      <c r="E10" s="23" t="s">
        <v>19</v>
      </c>
      <c r="F10" s="23" t="s">
        <v>20</v>
      </c>
      <c r="G10" s="23" t="s">
        <v>21</v>
      </c>
      <c r="H10" s="23" t="s">
        <v>22</v>
      </c>
      <c r="I10" s="23" t="s">
        <v>23</v>
      </c>
      <c r="J10" s="23" t="s">
        <v>24</v>
      </c>
    </row>
    <row r="11" spans="1:10" ht="306">
      <c r="A11" s="19">
        <v>10</v>
      </c>
      <c r="B11" s="6" t="s">
        <v>14</v>
      </c>
      <c r="C11" s="48" t="s">
        <v>67</v>
      </c>
      <c r="D11" s="49" t="s">
        <v>185</v>
      </c>
      <c r="E11" s="49" t="s">
        <v>186</v>
      </c>
      <c r="F11" s="50" t="s">
        <v>122</v>
      </c>
      <c r="G11" s="98">
        <v>5</v>
      </c>
      <c r="H11" s="98">
        <v>5</v>
      </c>
      <c r="I11" s="99" t="str">
        <f>IF(H11&lt;80%,"MÍNIMO",IF(H11&gt;=80%,IF(H11&lt;90%,"ACEPTABLE",IF(H11&gt;=90%,"SATISFACTORIO"))))</f>
        <v>SATISFACTORIO</v>
      </c>
      <c r="J11" s="60" t="s">
        <v>389</v>
      </c>
    </row>
    <row r="12" spans="1:10" ht="102.75" customHeight="1">
      <c r="A12" s="19">
        <v>10</v>
      </c>
      <c r="B12" s="6" t="s">
        <v>86</v>
      </c>
      <c r="C12" s="51" t="s">
        <v>67</v>
      </c>
      <c r="D12" s="52" t="s">
        <v>187</v>
      </c>
      <c r="E12" s="52" t="s">
        <v>188</v>
      </c>
      <c r="F12" s="53" t="s">
        <v>189</v>
      </c>
      <c r="G12" s="100">
        <v>1</v>
      </c>
      <c r="H12" s="98" t="s">
        <v>161</v>
      </c>
      <c r="I12" s="99" t="str">
        <f>IF(H12&lt;80%,"MÍNIMO",IF(H12&gt;=80%,IF(H12&lt;90%,"ACEPTABLE",IF(H12&gt;=90%,"SATISFACTORIO"))))</f>
        <v>SATISFACTORIO</v>
      </c>
      <c r="J12" s="84" t="s">
        <v>331</v>
      </c>
    </row>
    <row r="13" spans="1:10" ht="175.5" customHeight="1">
      <c r="A13" s="19">
        <v>10</v>
      </c>
      <c r="B13" s="6" t="s">
        <v>87</v>
      </c>
      <c r="C13" s="54" t="s">
        <v>67</v>
      </c>
      <c r="D13" s="49" t="s">
        <v>190</v>
      </c>
      <c r="E13" s="49" t="s">
        <v>191</v>
      </c>
      <c r="F13" s="50" t="s">
        <v>192</v>
      </c>
      <c r="G13" s="100">
        <v>1</v>
      </c>
      <c r="H13" s="98" t="s">
        <v>161</v>
      </c>
      <c r="I13" s="99" t="str">
        <f>IF(H13&lt;80%,"MÍNIMO",IF(H13&gt;=80%,IF(H13&lt;90%,"ACEPTABLE",IF(H13&gt;=90%,"SATISFACTORIO"))))</f>
        <v>SATISFACTORIO</v>
      </c>
      <c r="J13" s="85" t="s">
        <v>332</v>
      </c>
    </row>
    <row r="14" spans="1:10" ht="69.75" customHeight="1">
      <c r="A14" s="19">
        <v>10</v>
      </c>
      <c r="B14" s="6" t="s">
        <v>88</v>
      </c>
      <c r="C14" s="48" t="s">
        <v>67</v>
      </c>
      <c r="D14" s="52" t="s">
        <v>193</v>
      </c>
      <c r="E14" s="52" t="s">
        <v>194</v>
      </c>
      <c r="F14" s="52" t="s">
        <v>195</v>
      </c>
      <c r="G14" s="101">
        <v>144035039</v>
      </c>
      <c r="H14" s="101">
        <v>144035039</v>
      </c>
      <c r="I14" s="99" t="s">
        <v>390</v>
      </c>
      <c r="J14" s="86" t="s">
        <v>333</v>
      </c>
    </row>
    <row r="15" spans="1:10" ht="104.25" customHeight="1">
      <c r="A15" s="19">
        <v>10</v>
      </c>
      <c r="B15" s="6" t="s">
        <v>89</v>
      </c>
      <c r="C15" s="48" t="s">
        <v>67</v>
      </c>
      <c r="D15" s="52" t="s">
        <v>196</v>
      </c>
      <c r="E15" s="52" t="s">
        <v>197</v>
      </c>
      <c r="F15" s="52" t="s">
        <v>195</v>
      </c>
      <c r="G15" s="101">
        <v>1271543600</v>
      </c>
      <c r="H15" s="101">
        <v>1271543600</v>
      </c>
      <c r="I15" s="99" t="s">
        <v>390</v>
      </c>
      <c r="J15" s="86" t="s">
        <v>334</v>
      </c>
    </row>
    <row r="16" spans="1:10" ht="117.75" customHeight="1">
      <c r="A16" s="19">
        <v>10</v>
      </c>
      <c r="B16" s="6" t="s">
        <v>90</v>
      </c>
      <c r="C16" s="55" t="s">
        <v>67</v>
      </c>
      <c r="D16" s="52" t="s">
        <v>198</v>
      </c>
      <c r="E16" s="52" t="s">
        <v>199</v>
      </c>
      <c r="F16" s="52" t="s">
        <v>200</v>
      </c>
      <c r="G16" s="98">
        <v>8</v>
      </c>
      <c r="H16" s="98">
        <v>8</v>
      </c>
      <c r="I16" s="99" t="s">
        <v>390</v>
      </c>
      <c r="J16" s="86" t="s">
        <v>335</v>
      </c>
    </row>
    <row r="17" spans="1:10" ht="127.5">
      <c r="A17" s="19">
        <v>10</v>
      </c>
      <c r="B17" s="6" t="s">
        <v>91</v>
      </c>
      <c r="C17" s="55" t="s">
        <v>67</v>
      </c>
      <c r="D17" s="56" t="s">
        <v>201</v>
      </c>
      <c r="E17" s="56" t="s">
        <v>202</v>
      </c>
      <c r="F17" s="52" t="s">
        <v>203</v>
      </c>
      <c r="G17" s="98">
        <v>5</v>
      </c>
      <c r="H17" s="98">
        <v>5</v>
      </c>
      <c r="I17" s="99" t="s">
        <v>390</v>
      </c>
      <c r="J17" s="87" t="s">
        <v>391</v>
      </c>
    </row>
    <row r="18" spans="1:10" ht="255" customHeight="1">
      <c r="A18" s="19">
        <v>10</v>
      </c>
      <c r="B18" s="6" t="s">
        <v>92</v>
      </c>
      <c r="C18" s="57" t="s">
        <v>123</v>
      </c>
      <c r="D18" s="52" t="s">
        <v>124</v>
      </c>
      <c r="E18" s="52" t="s">
        <v>157</v>
      </c>
      <c r="F18" s="58" t="s">
        <v>204</v>
      </c>
      <c r="G18" s="98">
        <v>6</v>
      </c>
      <c r="H18" s="98">
        <v>6</v>
      </c>
      <c r="I18" s="67" t="str">
        <f>IF(H18&lt;80%,"MÍNIMO",IF(H18&gt;=80%,IF(H18&lt;90%,"ACEPTABLE",IF(H18&gt;=90%,"SATISFACTORIO"))))</f>
        <v>SATISFACTORIO</v>
      </c>
      <c r="J18" s="84" t="s">
        <v>336</v>
      </c>
    </row>
    <row r="19" spans="1:10" ht="184.5" customHeight="1">
      <c r="A19" s="19">
        <v>10</v>
      </c>
      <c r="B19" s="6" t="s">
        <v>93</v>
      </c>
      <c r="C19" s="54" t="s">
        <v>68</v>
      </c>
      <c r="D19" s="49" t="s">
        <v>205</v>
      </c>
      <c r="E19" s="49" t="s">
        <v>206</v>
      </c>
      <c r="F19" s="59" t="s">
        <v>207</v>
      </c>
      <c r="G19" s="98">
        <v>215</v>
      </c>
      <c r="H19" s="98">
        <v>219</v>
      </c>
      <c r="I19" s="67" t="str">
        <f>IF(H19&lt;80%,"MÍNIMO",IF(H19&gt;=80%,IF(H19&lt;90%,"ACEPTABLE",IF(H19&gt;=90%,"SATISFACTORIO"))))</f>
        <v>SATISFACTORIO</v>
      </c>
      <c r="J19" s="84" t="s">
        <v>337</v>
      </c>
    </row>
    <row r="20" spans="1:10" ht="189.75" customHeight="1">
      <c r="A20" s="19">
        <v>10</v>
      </c>
      <c r="B20" s="6" t="s">
        <v>94</v>
      </c>
      <c r="C20" s="54" t="s">
        <v>68</v>
      </c>
      <c r="D20" s="49" t="s">
        <v>208</v>
      </c>
      <c r="E20" s="60" t="s">
        <v>125</v>
      </c>
      <c r="F20" s="60" t="s">
        <v>209</v>
      </c>
      <c r="G20" s="98">
        <v>28</v>
      </c>
      <c r="H20" s="98">
        <v>33</v>
      </c>
      <c r="I20" s="67" t="str">
        <f>IF(H20&lt;80%,"MÍNIMO",IF(H20&gt;=80%,IF(H20&lt;90%,"ACEPTABLE",IF(H20&gt;=90%,"SATISFACTORIO"))))</f>
        <v>SATISFACTORIO</v>
      </c>
      <c r="J20" s="84" t="s">
        <v>338</v>
      </c>
    </row>
    <row r="21" spans="1:10" ht="76.5">
      <c r="A21" s="19">
        <v>10</v>
      </c>
      <c r="B21" s="6" t="s">
        <v>95</v>
      </c>
      <c r="C21" s="57" t="s">
        <v>67</v>
      </c>
      <c r="D21" s="56" t="s">
        <v>210</v>
      </c>
      <c r="E21" s="56" t="s">
        <v>211</v>
      </c>
      <c r="F21" s="56" t="s">
        <v>212</v>
      </c>
      <c r="G21" s="98">
        <v>2</v>
      </c>
      <c r="H21" s="98">
        <v>2</v>
      </c>
      <c r="I21" s="67" t="str">
        <f>IF(H21&lt;80%,"MÍNIMO",IF(H21&gt;=80%,IF(H21&lt;90%,"ACEPTABLE",IF(H21&gt;=90%,"SATISFACTORIO"))))</f>
        <v>SATISFACTORIO</v>
      </c>
      <c r="J21" s="88" t="s">
        <v>339</v>
      </c>
    </row>
    <row r="22" spans="1:10" ht="186" customHeight="1">
      <c r="A22" s="19">
        <v>10</v>
      </c>
      <c r="B22" s="6" t="s">
        <v>96</v>
      </c>
      <c r="C22" s="51" t="s">
        <v>67</v>
      </c>
      <c r="D22" s="61" t="s">
        <v>126</v>
      </c>
      <c r="E22" s="61" t="s">
        <v>127</v>
      </c>
      <c r="F22" s="62" t="s">
        <v>213</v>
      </c>
      <c r="G22" s="98">
        <v>12</v>
      </c>
      <c r="H22" s="98">
        <v>10</v>
      </c>
      <c r="I22" s="102" t="str">
        <f>IF(H22&lt;80%,"MÍNIMO",IF(H22&gt;=80%,IF(H22&lt;100%,"ACEPTABLE",IF(H22&gt;=100%,"SATISFACTORIO"))))</f>
        <v>SATISFACTORIO</v>
      </c>
      <c r="J22" s="89" t="s">
        <v>340</v>
      </c>
    </row>
    <row r="23" spans="1:10" ht="278.25" customHeight="1">
      <c r="A23" s="19">
        <v>10</v>
      </c>
      <c r="B23" s="6" t="s">
        <v>97</v>
      </c>
      <c r="C23" s="51" t="s">
        <v>68</v>
      </c>
      <c r="D23" s="61" t="s">
        <v>77</v>
      </c>
      <c r="E23" s="61" t="s">
        <v>128</v>
      </c>
      <c r="F23" s="63" t="s">
        <v>214</v>
      </c>
      <c r="G23" s="98">
        <v>0</v>
      </c>
      <c r="H23" s="98">
        <v>0</v>
      </c>
      <c r="I23" s="102" t="str">
        <f>IF(H23&lt;60%,"MÍNIMO",IF(H23&gt;=60%,IF(H23&lt;90%,"ACEPTABLE",IF(H23&gt;=90%,"SATISFACTORIO"))))</f>
        <v>MÍNIMO</v>
      </c>
      <c r="J23" s="89" t="s">
        <v>341</v>
      </c>
    </row>
    <row r="24" spans="1:10" ht="114" customHeight="1">
      <c r="A24" s="19">
        <v>10</v>
      </c>
      <c r="B24" s="6" t="s">
        <v>98</v>
      </c>
      <c r="C24" s="51" t="s">
        <v>68</v>
      </c>
      <c r="D24" s="61" t="s">
        <v>158</v>
      </c>
      <c r="E24" s="61" t="s">
        <v>129</v>
      </c>
      <c r="F24" s="63" t="s">
        <v>215</v>
      </c>
      <c r="G24" s="98">
        <v>0</v>
      </c>
      <c r="H24" s="98">
        <v>0</v>
      </c>
      <c r="I24" s="102" t="str">
        <f>IF(H24&lt;60%,"MÍNIMO",IF(H24&gt;=60%,IF(H24&lt;90%,"ACEPTABLE",IF(H24&gt;=90%,"SATISFACTORIO"))))</f>
        <v>MÍNIMO</v>
      </c>
      <c r="J24" s="89" t="s">
        <v>342</v>
      </c>
    </row>
    <row r="25" spans="1:10" ht="312" customHeight="1">
      <c r="A25" s="19">
        <v>10</v>
      </c>
      <c r="B25" s="6" t="s">
        <v>99</v>
      </c>
      <c r="C25" s="54" t="s">
        <v>67</v>
      </c>
      <c r="D25" s="61" t="s">
        <v>78</v>
      </c>
      <c r="E25" s="59" t="s">
        <v>130</v>
      </c>
      <c r="F25" s="64" t="s">
        <v>131</v>
      </c>
      <c r="G25" s="98">
        <v>392</v>
      </c>
      <c r="H25" s="98">
        <v>210</v>
      </c>
      <c r="I25" s="102" t="str">
        <f>IF(H25&lt;80%,"MÍNIMO",IF(H25&gt;=80%,IF(H25&lt;100%,"ACEPTABLE",IF(H25&gt;=100%,"SATISFACTORIO"))))</f>
        <v>SATISFACTORIO</v>
      </c>
      <c r="J25" s="87" t="s">
        <v>343</v>
      </c>
    </row>
    <row r="26" spans="1:10" ht="133.5" customHeight="1">
      <c r="A26" s="19">
        <v>10</v>
      </c>
      <c r="B26" s="6" t="s">
        <v>100</v>
      </c>
      <c r="C26" s="55" t="s">
        <v>67</v>
      </c>
      <c r="D26" s="49" t="s">
        <v>216</v>
      </c>
      <c r="E26" s="49" t="s">
        <v>217</v>
      </c>
      <c r="F26" s="49" t="s">
        <v>218</v>
      </c>
      <c r="G26" s="98">
        <v>12</v>
      </c>
      <c r="H26" s="98">
        <v>12</v>
      </c>
      <c r="I26" s="99" t="str">
        <f>IF(H26&lt;=80%,"MÍNIMO",IF(H26&gt;80%,IF(H26&lt;90%,"ACEPTABLE",IF(H26&gt;=90%,"SATISFACTORIO"))))</f>
        <v>SATISFACTORIO</v>
      </c>
      <c r="J26" s="90" t="s">
        <v>344</v>
      </c>
    </row>
    <row r="27" spans="1:10" ht="386.25" customHeight="1">
      <c r="A27" s="19">
        <v>10</v>
      </c>
      <c r="B27" s="6" t="s">
        <v>101</v>
      </c>
      <c r="C27" s="48" t="s">
        <v>67</v>
      </c>
      <c r="D27" s="49" t="s">
        <v>219</v>
      </c>
      <c r="E27" s="49" t="s">
        <v>220</v>
      </c>
      <c r="F27" s="49" t="s">
        <v>218</v>
      </c>
      <c r="G27" s="98">
        <v>12</v>
      </c>
      <c r="H27" s="98">
        <v>12</v>
      </c>
      <c r="I27" s="99" t="str">
        <f>IF(H27&lt;=80%,"MÍNIMO",IF(H27&gt;80%,IF(H27&lt;90%,"ACEPTABLE",IF(H27&gt;=90%,"SATISFACTORIO"))))</f>
        <v>SATISFACTORIO</v>
      </c>
      <c r="J27" s="90" t="s">
        <v>345</v>
      </c>
    </row>
    <row r="28" spans="1:10" ht="91.5" customHeight="1">
      <c r="A28" s="19">
        <v>10</v>
      </c>
      <c r="B28" s="6" t="s">
        <v>102</v>
      </c>
      <c r="C28" s="48" t="s">
        <v>67</v>
      </c>
      <c r="D28" s="49" t="s">
        <v>221</v>
      </c>
      <c r="E28" s="49" t="s">
        <v>222</v>
      </c>
      <c r="F28" s="49" t="s">
        <v>223</v>
      </c>
      <c r="G28" s="98">
        <v>1</v>
      </c>
      <c r="H28" s="98" t="s">
        <v>161</v>
      </c>
      <c r="I28" s="99" t="s">
        <v>390</v>
      </c>
      <c r="J28" s="91" t="s">
        <v>346</v>
      </c>
    </row>
    <row r="29" spans="1:10" ht="226.5" customHeight="1">
      <c r="A29" s="19">
        <v>10</v>
      </c>
      <c r="B29" s="6" t="s">
        <v>103</v>
      </c>
      <c r="C29" s="55" t="s">
        <v>67</v>
      </c>
      <c r="D29" s="49" t="s">
        <v>224</v>
      </c>
      <c r="E29" s="49" t="s">
        <v>225</v>
      </c>
      <c r="F29" s="49" t="s">
        <v>226</v>
      </c>
      <c r="G29" s="98">
        <v>4</v>
      </c>
      <c r="H29" s="98">
        <v>4</v>
      </c>
      <c r="I29" s="99" t="str">
        <f>IF(H29&lt;=80%,"MÍNIMO",IF(H29&gt;80%,IF(H29&lt;90%,"ACEPTABLE",IF(H29&gt;=90%,"SATISFACTORIO"))))</f>
        <v>SATISFACTORIO</v>
      </c>
      <c r="J29" s="90" t="s">
        <v>347</v>
      </c>
    </row>
    <row r="30" spans="1:10" ht="125.25" customHeight="1">
      <c r="A30" s="19">
        <v>10</v>
      </c>
      <c r="B30" s="6" t="s">
        <v>104</v>
      </c>
      <c r="C30" s="65" t="s">
        <v>67</v>
      </c>
      <c r="D30" s="66" t="s">
        <v>69</v>
      </c>
      <c r="E30" s="60" t="s">
        <v>227</v>
      </c>
      <c r="F30" s="60" t="s">
        <v>160</v>
      </c>
      <c r="G30" s="103">
        <v>108</v>
      </c>
      <c r="H30" s="103">
        <v>111</v>
      </c>
      <c r="I30" s="99" t="str">
        <f>IF(H30&lt;=75%,"MÍNIMO",IF(H30&gt;75%,IF(H30&lt;90%,"ACEPTABLE",IF(H30&gt;=90%,"SATISFACTORIO"))))</f>
        <v>SATISFACTORIO</v>
      </c>
      <c r="J30" s="92" t="s">
        <v>348</v>
      </c>
    </row>
    <row r="31" spans="1:10" ht="69" customHeight="1">
      <c r="A31" s="19">
        <v>10</v>
      </c>
      <c r="B31" s="6" t="s">
        <v>105</v>
      </c>
      <c r="C31" s="67" t="s">
        <v>67</v>
      </c>
      <c r="D31" s="63" t="s">
        <v>70</v>
      </c>
      <c r="E31" s="58" t="s">
        <v>228</v>
      </c>
      <c r="F31" s="58" t="s">
        <v>229</v>
      </c>
      <c r="G31" s="103">
        <v>399</v>
      </c>
      <c r="H31" s="103">
        <v>399</v>
      </c>
      <c r="I31" s="99" t="str">
        <f>IF(H31&lt;=80%,"MÍNIMO",IF(H31&gt;80%,IF(H31&lt;95%,"ACEPTABLE",IF(H31&gt;=95%,"SATISFACTORIO"))))</f>
        <v>SATISFACTORIO</v>
      </c>
      <c r="J31" s="92" t="s">
        <v>349</v>
      </c>
    </row>
    <row r="32" spans="1:10" ht="130.5" customHeight="1">
      <c r="A32" s="19">
        <v>10</v>
      </c>
      <c r="B32" s="6" t="s">
        <v>106</v>
      </c>
      <c r="C32" s="67" t="s">
        <v>72</v>
      </c>
      <c r="D32" s="63" t="s">
        <v>71</v>
      </c>
      <c r="E32" s="58" t="s">
        <v>230</v>
      </c>
      <c r="F32" s="58" t="s">
        <v>231</v>
      </c>
      <c r="G32" s="103">
        <v>363</v>
      </c>
      <c r="H32" s="103">
        <v>399</v>
      </c>
      <c r="I32" s="99" t="str">
        <f>IF(H32&lt;=80%,"MÍNIMO",IF(H32&gt;80%,IF(H32&lt;95%,"ACEPTABLE",IF(H32&gt;=95%,"SATISFACTORIO"))))</f>
        <v>SATISFACTORIO</v>
      </c>
      <c r="J32" s="92" t="s">
        <v>350</v>
      </c>
    </row>
    <row r="33" spans="1:10" ht="138.75" customHeight="1">
      <c r="A33" s="19">
        <v>10</v>
      </c>
      <c r="B33" s="6" t="s">
        <v>107</v>
      </c>
      <c r="C33" s="67" t="s">
        <v>68</v>
      </c>
      <c r="D33" s="63" t="s">
        <v>73</v>
      </c>
      <c r="E33" s="58" t="s">
        <v>232</v>
      </c>
      <c r="F33" s="58" t="s">
        <v>233</v>
      </c>
      <c r="G33" s="103">
        <v>130</v>
      </c>
      <c r="H33" s="103">
        <v>338</v>
      </c>
      <c r="I33" s="99" t="str">
        <f>IF(G33&gt;=60%,"MÍNIMO",IF(G33&lt;60%,IF(G33&gt;40%,"ACEPTABLE",IF(G33&lt;=40%,"SATISFACTORIO"))))</f>
        <v>MÍNIMO</v>
      </c>
      <c r="J33" s="92" t="s">
        <v>351</v>
      </c>
    </row>
    <row r="34" spans="1:10" ht="75.75" customHeight="1">
      <c r="A34" s="19">
        <v>10</v>
      </c>
      <c r="B34" s="6" t="s">
        <v>108</v>
      </c>
      <c r="C34" s="67" t="s">
        <v>72</v>
      </c>
      <c r="D34" s="63" t="s">
        <v>234</v>
      </c>
      <c r="E34" s="58" t="s">
        <v>235</v>
      </c>
      <c r="F34" s="63" t="s">
        <v>236</v>
      </c>
      <c r="G34" s="103">
        <v>78</v>
      </c>
      <c r="H34" s="103" t="s">
        <v>392</v>
      </c>
      <c r="I34" s="99" t="str">
        <f>IF(H34&gt;=180,"MÍNIMO",IF(H34&lt;180,IF(H34&gt;120,"ACEPTABLE",IF(H34&lt;=120,"SATISFACTORIO"))))</f>
        <v>MÍNIMO</v>
      </c>
      <c r="J34" s="92" t="s">
        <v>352</v>
      </c>
    </row>
    <row r="35" spans="1:10" ht="81.75" customHeight="1">
      <c r="A35" s="19">
        <v>10</v>
      </c>
      <c r="B35" s="6" t="s">
        <v>109</v>
      </c>
      <c r="C35" s="67" t="s">
        <v>72</v>
      </c>
      <c r="D35" s="63" t="s">
        <v>74</v>
      </c>
      <c r="E35" s="58" t="s">
        <v>4</v>
      </c>
      <c r="F35" s="63" t="s">
        <v>237</v>
      </c>
      <c r="G35" s="104">
        <v>49197835662270.2</v>
      </c>
      <c r="H35" s="104">
        <v>114050742306</v>
      </c>
      <c r="I35" s="99" t="str">
        <f>IF(H35&lt;2.5,"MÍNIMO",IF(H35&gt;=2.5,IF(H35&lt;3,"ACEPTABLE",IF(H35&gt;=3,"SATISFACTORIO"))))</f>
        <v>SATISFACTORIO</v>
      </c>
      <c r="J35" s="92" t="s">
        <v>353</v>
      </c>
    </row>
    <row r="36" spans="1:10" ht="60.75" customHeight="1">
      <c r="A36" s="19">
        <v>10</v>
      </c>
      <c r="B36" s="6" t="s">
        <v>110</v>
      </c>
      <c r="C36" s="65" t="s">
        <v>67</v>
      </c>
      <c r="D36" s="66" t="s">
        <v>238</v>
      </c>
      <c r="E36" s="60" t="s">
        <v>239</v>
      </c>
      <c r="F36" s="66" t="s">
        <v>240</v>
      </c>
      <c r="G36" s="103">
        <v>11</v>
      </c>
      <c r="H36" s="103">
        <v>11</v>
      </c>
      <c r="I36" s="99" t="str">
        <f>IF(H36&lt;=80%,"MÍNIMO",IF(H36&gt;80%,IF(H36&lt;95%,"ACEPTABLE",IF(H36&gt;=95%,"SATISFACTORIO"))))</f>
        <v>SATISFACTORIO</v>
      </c>
      <c r="J36" s="92" t="s">
        <v>354</v>
      </c>
    </row>
    <row r="37" spans="1:10" ht="99" customHeight="1">
      <c r="A37" s="19">
        <v>10</v>
      </c>
      <c r="B37" s="6" t="s">
        <v>111</v>
      </c>
      <c r="C37" s="65" t="s">
        <v>67</v>
      </c>
      <c r="D37" s="66" t="s">
        <v>241</v>
      </c>
      <c r="E37" s="66" t="s">
        <v>242</v>
      </c>
      <c r="F37" s="66" t="s">
        <v>243</v>
      </c>
      <c r="G37" s="48">
        <v>7</v>
      </c>
      <c r="H37" s="48">
        <v>7</v>
      </c>
      <c r="I37" s="99" t="str">
        <f>IF(H37&lt;=80%,"MÍNIMO",IF(H37&gt;80%,IF(H37&lt;100%,"ACEPTABLE",IF(H37&gt;=100%,"SATISFACTORIO"))))</f>
        <v>SATISFACTORIO</v>
      </c>
      <c r="J37" s="92" t="s">
        <v>355</v>
      </c>
    </row>
    <row r="38" spans="1:10" ht="89.25">
      <c r="A38" s="19">
        <v>10</v>
      </c>
      <c r="B38" s="6" t="s">
        <v>112</v>
      </c>
      <c r="C38" s="48" t="s">
        <v>72</v>
      </c>
      <c r="D38" s="68" t="s">
        <v>81</v>
      </c>
      <c r="E38" s="50" t="s">
        <v>82</v>
      </c>
      <c r="F38" s="68" t="s">
        <v>244</v>
      </c>
      <c r="G38" s="105">
        <v>16</v>
      </c>
      <c r="H38" s="105">
        <v>16</v>
      </c>
      <c r="I38" s="99" t="str">
        <f>IF(H38&lt;80%,"MÍNIMO",IF(H38&gt;=80%,IF(H38&lt;100%,"ACEPTABLE",IF(H38&gt;=100%,"SATISFACTORIO"))))</f>
        <v>SATISFACTORIO</v>
      </c>
      <c r="J38" s="92" t="s">
        <v>356</v>
      </c>
    </row>
    <row r="39" spans="1:10" ht="177" customHeight="1">
      <c r="A39" s="19">
        <v>10</v>
      </c>
      <c r="B39" s="6" t="s">
        <v>113</v>
      </c>
      <c r="C39" s="48" t="s">
        <v>67</v>
      </c>
      <c r="D39" s="68" t="s">
        <v>245</v>
      </c>
      <c r="E39" s="68" t="s">
        <v>246</v>
      </c>
      <c r="F39" s="68" t="s">
        <v>247</v>
      </c>
      <c r="G39" s="106">
        <v>312</v>
      </c>
      <c r="H39" s="106">
        <v>431</v>
      </c>
      <c r="I39" s="99" t="str">
        <f>IF(H39&lt;40%,"MÍNIMO",IF(H39&gt;=40%,IF(H39&lt;60%,"ACEPTABLE",IF(H39&gt;=60%,"SATISFACTORIO"))))</f>
        <v>SATISFACTORIO</v>
      </c>
      <c r="J39" s="93" t="s">
        <v>357</v>
      </c>
    </row>
    <row r="40" spans="1:10" ht="77.25" customHeight="1">
      <c r="A40" s="19">
        <v>10</v>
      </c>
      <c r="B40" s="6" t="s">
        <v>114</v>
      </c>
      <c r="C40" s="48" t="s">
        <v>67</v>
      </c>
      <c r="D40" s="68" t="s">
        <v>248</v>
      </c>
      <c r="E40" s="68" t="s">
        <v>249</v>
      </c>
      <c r="F40" s="68" t="s">
        <v>250</v>
      </c>
      <c r="G40" s="105">
        <v>578</v>
      </c>
      <c r="H40" s="105">
        <v>869</v>
      </c>
      <c r="I40" s="99" t="str">
        <f>IF(H40&lt;60%,"MÍNIMO",IF(H40&gt;=60%,IF(H40&lt;80%,"ACEPTABLE",IF(H40&gt;=80%,"SATISFACTORIO"))))</f>
        <v>SATISFACTORIO</v>
      </c>
      <c r="J40" s="94" t="s">
        <v>358</v>
      </c>
    </row>
    <row r="41" spans="1:10" ht="183" customHeight="1">
      <c r="A41" s="19">
        <v>10</v>
      </c>
      <c r="B41" s="6" t="s">
        <v>115</v>
      </c>
      <c r="C41" s="48" t="s">
        <v>67</v>
      </c>
      <c r="D41" s="56" t="s">
        <v>79</v>
      </c>
      <c r="E41" s="56" t="s">
        <v>80</v>
      </c>
      <c r="F41" s="68" t="s">
        <v>251</v>
      </c>
      <c r="G41" s="105">
        <v>54</v>
      </c>
      <c r="H41" s="105">
        <v>54</v>
      </c>
      <c r="I41" s="99" t="str">
        <f>IF(H41&lt;65%,"MÍNIMO",IF(H41&gt;=65%,IF(H41&lt;85%,"ACEPTABLE",IF(H41&gt;=85%,"SATISFACTORIO"))))</f>
        <v>SATISFACTORIO</v>
      </c>
      <c r="J41" s="95" t="s">
        <v>359</v>
      </c>
    </row>
    <row r="42" spans="1:10" ht="72.75" customHeight="1">
      <c r="A42" s="19">
        <v>10</v>
      </c>
      <c r="B42" s="6" t="s">
        <v>116</v>
      </c>
      <c r="C42" s="48" t="s">
        <v>72</v>
      </c>
      <c r="D42" s="69" t="s">
        <v>84</v>
      </c>
      <c r="E42" s="70" t="s">
        <v>159</v>
      </c>
      <c r="F42" s="68" t="s">
        <v>252</v>
      </c>
      <c r="G42" s="105">
        <v>49</v>
      </c>
      <c r="H42" s="105">
        <v>177</v>
      </c>
      <c r="I42" s="99" t="str">
        <f>IF(H42&lt;40%,"MÍNIMO",IF(H42&gt;=40%,IF(H42&lt;60%,"ACEPTABLE",IF(H42&gt;=60%,"SATISFACTORIO"))))</f>
        <v>SATISFACTORIO</v>
      </c>
      <c r="J42" s="93" t="s">
        <v>360</v>
      </c>
    </row>
    <row r="43" spans="1:10" ht="77.25" customHeight="1">
      <c r="A43" s="19">
        <v>10</v>
      </c>
      <c r="B43" s="6" t="s">
        <v>117</v>
      </c>
      <c r="C43" s="48" t="s">
        <v>68</v>
      </c>
      <c r="D43" s="71" t="s">
        <v>83</v>
      </c>
      <c r="E43" s="71" t="s">
        <v>132</v>
      </c>
      <c r="F43" s="72" t="s">
        <v>253</v>
      </c>
      <c r="G43" s="107"/>
      <c r="H43" s="105" t="s">
        <v>161</v>
      </c>
      <c r="I43" s="99" t="str">
        <f>IF(H43&lt;820000000,"MÍNIMO",IF(H43&gt;=820000000&lt;1020000000,"ACEPTABLE",IF(H43&gt;=1020000000,"SATISFACTORIO")))</f>
        <v>SATISFACTORIO</v>
      </c>
      <c r="J43" s="96" t="s">
        <v>361</v>
      </c>
    </row>
    <row r="44" spans="1:10" ht="89.25">
      <c r="A44" s="19">
        <v>10</v>
      </c>
      <c r="B44" s="6" t="s">
        <v>118</v>
      </c>
      <c r="C44" s="73" t="s">
        <v>67</v>
      </c>
      <c r="D44" s="74" t="s">
        <v>254</v>
      </c>
      <c r="E44" s="74" t="s">
        <v>255</v>
      </c>
      <c r="F44" s="74" t="s">
        <v>256</v>
      </c>
      <c r="G44" s="98">
        <v>340</v>
      </c>
      <c r="H44" s="98">
        <v>340</v>
      </c>
      <c r="I44" s="99" t="str">
        <f>IF(H44&lt;80%,"MÍNIMO",IF(H44&gt;=80%,IF(H44&lt;90%,"ACEPTABLE",IF(H44&gt;=90%,"SATISFACTORIO"))))</f>
        <v>SATISFACTORIO</v>
      </c>
      <c r="J44" s="90" t="s">
        <v>362</v>
      </c>
    </row>
    <row r="45" spans="1:10" ht="63.75">
      <c r="A45" s="19">
        <v>10</v>
      </c>
      <c r="B45" s="6" t="s">
        <v>119</v>
      </c>
      <c r="C45" s="73" t="s">
        <v>67</v>
      </c>
      <c r="D45" s="74" t="s">
        <v>257</v>
      </c>
      <c r="E45" s="74" t="s">
        <v>258</v>
      </c>
      <c r="F45" s="74" t="s">
        <v>259</v>
      </c>
      <c r="G45" s="98">
        <v>248</v>
      </c>
      <c r="H45" s="98">
        <v>248</v>
      </c>
      <c r="I45" s="99" t="str">
        <f>IF(H45&lt;80%,"MÍNIMO",IF(H45&gt;=80%,IF(H45&lt;90%,"ACEPTABLE",IF(H45&gt;=90%,"SATISFACTORIO"))))</f>
        <v>SATISFACTORIO</v>
      </c>
      <c r="J45" s="90" t="s">
        <v>363</v>
      </c>
    </row>
    <row r="46" spans="1:13" ht="108" customHeight="1">
      <c r="A46" s="19">
        <v>10</v>
      </c>
      <c r="B46" s="6" t="s">
        <v>120</v>
      </c>
      <c r="C46" s="48" t="s">
        <v>67</v>
      </c>
      <c r="D46" s="49" t="s">
        <v>260</v>
      </c>
      <c r="E46" s="49" t="s">
        <v>261</v>
      </c>
      <c r="F46" s="60" t="s">
        <v>262</v>
      </c>
      <c r="G46" s="98">
        <v>4</v>
      </c>
      <c r="H46" s="98">
        <v>4</v>
      </c>
      <c r="I46" s="99" t="str">
        <f>IF(H46&lt;50%,"MINIMO",IF(H46&gt;=50%,IF(H46&lt;75%,"ACEPTABLE",IF(H46&gt;=75%,"SATISFACTORIO"))))</f>
        <v>SATISFACTORIO</v>
      </c>
      <c r="J46" s="90" t="s">
        <v>364</v>
      </c>
      <c r="K46" s="32"/>
      <c r="L46" s="31">
        <v>1</v>
      </c>
      <c r="M46" s="24">
        <v>1</v>
      </c>
    </row>
    <row r="47" spans="1:10" ht="79.5" customHeight="1">
      <c r="A47" s="19">
        <v>10</v>
      </c>
      <c r="B47" s="6" t="s">
        <v>121</v>
      </c>
      <c r="C47" s="48" t="s">
        <v>67</v>
      </c>
      <c r="D47" s="49" t="s">
        <v>263</v>
      </c>
      <c r="E47" s="49" t="s">
        <v>264</v>
      </c>
      <c r="F47" s="60" t="s">
        <v>265</v>
      </c>
      <c r="G47" s="98">
        <v>4</v>
      </c>
      <c r="H47" s="98">
        <v>4</v>
      </c>
      <c r="I47" s="99" t="str">
        <f>IF(H47&lt;50%,"MINIMO",IF(H47&gt;=50%,IF(H47&lt;75%,"ACEPTABLE",IF(H47&gt;=75%,"SATISFACTORIO"))))</f>
        <v>SATISFACTORIO</v>
      </c>
      <c r="J47" s="90" t="s">
        <v>365</v>
      </c>
    </row>
    <row r="48" spans="1:10" ht="267.75">
      <c r="A48" s="19">
        <v>10</v>
      </c>
      <c r="B48" s="6" t="s">
        <v>142</v>
      </c>
      <c r="C48" s="48" t="s">
        <v>67</v>
      </c>
      <c r="D48" s="49" t="s">
        <v>266</v>
      </c>
      <c r="E48" s="49" t="s">
        <v>267</v>
      </c>
      <c r="F48" s="49" t="s">
        <v>268</v>
      </c>
      <c r="G48" s="98">
        <v>41434</v>
      </c>
      <c r="H48" s="98">
        <v>33000</v>
      </c>
      <c r="I48" s="99" t="str">
        <f>IF(H48&lt;50%,"MINIMO",IF(H48&gt;=50%,IF(H48&lt;75%,"ACEPTABLE",IF(H48&gt;=75%,"SATISFACTORIO"))))</f>
        <v>SATISFACTORIO</v>
      </c>
      <c r="J48" s="90" t="s">
        <v>366</v>
      </c>
    </row>
    <row r="49" spans="1:10" ht="185.25" customHeight="1">
      <c r="A49" s="19">
        <v>10</v>
      </c>
      <c r="B49" s="6" t="s">
        <v>143</v>
      </c>
      <c r="C49" s="48" t="s">
        <v>67</v>
      </c>
      <c r="D49" s="49" t="s">
        <v>269</v>
      </c>
      <c r="E49" s="49" t="s">
        <v>270</v>
      </c>
      <c r="F49" s="60" t="s">
        <v>271</v>
      </c>
      <c r="G49" s="98">
        <v>4</v>
      </c>
      <c r="H49" s="98">
        <v>4</v>
      </c>
      <c r="I49" s="99" t="str">
        <f>IF(H49&lt;50%,"MINIMO",IF(H49&gt;=50%,IF(H49&lt;75%,"ACEPTABLE",IF(H49&gt;=75%,"SATISFACTORIO"))))</f>
        <v>SATISFACTORIO</v>
      </c>
      <c r="J49" s="97" t="s">
        <v>367</v>
      </c>
    </row>
    <row r="50" spans="1:10" ht="190.5" customHeight="1">
      <c r="A50" s="19">
        <v>10</v>
      </c>
      <c r="B50" s="6" t="s">
        <v>144</v>
      </c>
      <c r="C50" s="48" t="s">
        <v>67</v>
      </c>
      <c r="D50" s="49" t="s">
        <v>272</v>
      </c>
      <c r="E50" s="49" t="s">
        <v>273</v>
      </c>
      <c r="F50" s="60" t="s">
        <v>274</v>
      </c>
      <c r="G50" s="48">
        <v>8</v>
      </c>
      <c r="H50" s="48">
        <v>8</v>
      </c>
      <c r="I50" s="99" t="str">
        <f>IF(H50&lt;50%,"MINIMO",IF(H50&gt;=50%,IF(H50&lt;75%,"ACEPTABLE",IF(H50&gt;=75%,"SATISFACTORIO"))))</f>
        <v>SATISFACTORIO</v>
      </c>
      <c r="J50" s="91" t="s">
        <v>368</v>
      </c>
    </row>
    <row r="51" spans="1:10" ht="96" customHeight="1">
      <c r="A51" s="19">
        <v>10</v>
      </c>
      <c r="B51" s="6" t="s">
        <v>145</v>
      </c>
      <c r="C51" s="48" t="s">
        <v>67</v>
      </c>
      <c r="D51" s="49" t="s">
        <v>275</v>
      </c>
      <c r="E51" s="49" t="s">
        <v>276</v>
      </c>
      <c r="F51" s="49" t="s">
        <v>277</v>
      </c>
      <c r="G51" s="108">
        <v>114050742306</v>
      </c>
      <c r="H51" s="108">
        <v>115935549000</v>
      </c>
      <c r="I51" s="99" t="str">
        <f>IF(H51&lt;80%,"MÍNIMO",IF(H51&gt;=80%,IF(H51&lt;90%,"ACEPTABLE",IF(H51&gt;=90%,"SATISFACTORIO"))))</f>
        <v>SATISFACTORIO</v>
      </c>
      <c r="J51" s="60" t="s">
        <v>369</v>
      </c>
    </row>
    <row r="52" spans="1:10" ht="111" customHeight="1">
      <c r="A52" s="19">
        <v>10</v>
      </c>
      <c r="B52" s="6" t="s">
        <v>146</v>
      </c>
      <c r="C52" s="51" t="s">
        <v>67</v>
      </c>
      <c r="D52" s="63" t="s">
        <v>278</v>
      </c>
      <c r="E52" s="63" t="s">
        <v>279</v>
      </c>
      <c r="F52" s="63" t="s">
        <v>280</v>
      </c>
      <c r="G52" s="108">
        <v>101534682847</v>
      </c>
      <c r="H52" s="108">
        <v>109712297237</v>
      </c>
      <c r="I52" s="99" t="str">
        <f>IF(H52&lt;80%,"MÍNIMO",IF(H52&gt;=80%,IF(H52&lt;90%,"ACEPTABLE",IF(H52&gt;=90%,"SATISFACTORIO"))))</f>
        <v>SATISFACTORIO</v>
      </c>
      <c r="J52" s="60" t="s">
        <v>370</v>
      </c>
    </row>
    <row r="53" spans="1:10" ht="117" customHeight="1">
      <c r="A53" s="19">
        <v>10</v>
      </c>
      <c r="B53" s="6" t="s">
        <v>147</v>
      </c>
      <c r="C53" s="54" t="s">
        <v>67</v>
      </c>
      <c r="D53" s="66" t="s">
        <v>281</v>
      </c>
      <c r="E53" s="66" t="s">
        <v>282</v>
      </c>
      <c r="F53" s="66" t="s">
        <v>283</v>
      </c>
      <c r="G53" s="109">
        <v>4</v>
      </c>
      <c r="H53" s="109" t="s">
        <v>161</v>
      </c>
      <c r="I53" s="99" t="str">
        <f>IF(H53=1,"MÍNIMO",IF(H53&gt;=2,IF(H53&lt;4,"ACEPTABLE",IF(H53&gt;=4,"SATISFACTORIO"))))</f>
        <v>SATISFACTORIO</v>
      </c>
      <c r="J53" s="91" t="s">
        <v>371</v>
      </c>
    </row>
    <row r="54" spans="1:10" ht="78" customHeight="1">
      <c r="A54" s="19">
        <v>10</v>
      </c>
      <c r="B54" s="6" t="s">
        <v>148</v>
      </c>
      <c r="C54" s="48" t="s">
        <v>67</v>
      </c>
      <c r="D54" s="52" t="s">
        <v>284</v>
      </c>
      <c r="E54" s="52" t="s">
        <v>285</v>
      </c>
      <c r="F54" s="52" t="s">
        <v>286</v>
      </c>
      <c r="G54" s="98">
        <v>253</v>
      </c>
      <c r="H54" s="98">
        <v>255</v>
      </c>
      <c r="I54" s="99" t="s">
        <v>390</v>
      </c>
      <c r="J54" s="90" t="s">
        <v>372</v>
      </c>
    </row>
    <row r="55" spans="1:10" ht="160.5" customHeight="1">
      <c r="A55" s="19">
        <v>10</v>
      </c>
      <c r="B55" s="6" t="s">
        <v>149</v>
      </c>
      <c r="C55" s="48" t="s">
        <v>287</v>
      </c>
      <c r="D55" s="75" t="s">
        <v>76</v>
      </c>
      <c r="E55" s="76" t="s">
        <v>75</v>
      </c>
      <c r="F55" s="76" t="s">
        <v>288</v>
      </c>
      <c r="G55" s="98">
        <v>87</v>
      </c>
      <c r="H55" s="98">
        <v>95</v>
      </c>
      <c r="I55" s="99" t="str">
        <f>IF(H55&lt;70%,"MÍNIMO",IF(H55&gt;=70%,IF(H55&lt;90%,"ACEPTABLE",IF(H55&gt;=90%,"SATISFACTORIO"))))</f>
        <v>SATISFACTORIO</v>
      </c>
      <c r="J55" s="90" t="s">
        <v>373</v>
      </c>
    </row>
    <row r="56" spans="1:10" ht="87.75" customHeight="1">
      <c r="A56" s="19">
        <v>10</v>
      </c>
      <c r="B56" s="6" t="s">
        <v>150</v>
      </c>
      <c r="C56" s="48" t="s">
        <v>287</v>
      </c>
      <c r="D56" s="77" t="s">
        <v>289</v>
      </c>
      <c r="E56" s="78" t="s">
        <v>290</v>
      </c>
      <c r="F56" s="78" t="s">
        <v>291</v>
      </c>
      <c r="G56" s="98">
        <v>401</v>
      </c>
      <c r="H56" s="98">
        <v>480</v>
      </c>
      <c r="I56" s="99" t="str">
        <f>IF(H56&lt;70%,"MÍNIMO",IF(H56&gt;=70%,IF(H56&lt;90%,"ACEPTABLE",IF(H56&gt;=90%,"SATISFACTORIO"))))</f>
        <v>SATISFACTORIO</v>
      </c>
      <c r="J56" s="90" t="s">
        <v>374</v>
      </c>
    </row>
    <row r="57" spans="1:10" ht="204">
      <c r="A57" s="19">
        <v>10</v>
      </c>
      <c r="B57" s="6" t="s">
        <v>151</v>
      </c>
      <c r="C57" s="48" t="s">
        <v>72</v>
      </c>
      <c r="D57" s="68" t="s">
        <v>292</v>
      </c>
      <c r="E57" s="68" t="s">
        <v>133</v>
      </c>
      <c r="F57" s="79" t="s">
        <v>293</v>
      </c>
      <c r="G57" s="110">
        <v>0.56</v>
      </c>
      <c r="H57" s="98" t="s">
        <v>161</v>
      </c>
      <c r="I57" s="99" t="str">
        <f>IF(H57&gt;1.3,"MÍNIMO",IF(H57&lt;=1.3,IF(H57&gt;1.1,"ACEPTABLE",IF(H57&lt;=1.1,"SATISFACTORIO"))))</f>
        <v>MÍNIMO</v>
      </c>
      <c r="J57" s="49" t="s">
        <v>375</v>
      </c>
    </row>
    <row r="58" spans="1:10" ht="191.25">
      <c r="A58" s="19">
        <v>11</v>
      </c>
      <c r="B58" s="6" t="s">
        <v>152</v>
      </c>
      <c r="C58" s="48" t="s">
        <v>72</v>
      </c>
      <c r="D58" s="56" t="s">
        <v>294</v>
      </c>
      <c r="E58" s="80" t="s">
        <v>295</v>
      </c>
      <c r="F58" s="80" t="s">
        <v>296</v>
      </c>
      <c r="G58" s="111">
        <v>6.8</v>
      </c>
      <c r="H58" s="98" t="s">
        <v>161</v>
      </c>
      <c r="I58" s="99" t="str">
        <f>IF(H58&gt;13,"MÍNIMO",IF(H58&lt;=13,IF(H58&gt;11,"ACEPTABLE",IF(H58&lt;=11,"SATISFACTORIO"))))</f>
        <v>MÍNIMO</v>
      </c>
      <c r="J58" s="49" t="s">
        <v>376</v>
      </c>
    </row>
    <row r="59" spans="1:10" ht="63.75">
      <c r="A59" s="19">
        <v>12</v>
      </c>
      <c r="B59" s="6" t="s">
        <v>153</v>
      </c>
      <c r="C59" s="48" t="s">
        <v>67</v>
      </c>
      <c r="D59" s="77" t="s">
        <v>297</v>
      </c>
      <c r="E59" s="81" t="s">
        <v>298</v>
      </c>
      <c r="F59" s="78" t="s">
        <v>299</v>
      </c>
      <c r="G59" s="112">
        <v>71092484</v>
      </c>
      <c r="H59" s="112">
        <v>71955616</v>
      </c>
      <c r="I59" s="99" t="str">
        <f>IF(H59&lt;70%,"MÍNIMO",IF(H59&gt;=70%,IF(H59&lt;90%,"ACEPTABLE",IF(H59&gt;=90%,"SATISFACTORIO"))))</f>
        <v>SATISFACTORIO</v>
      </c>
      <c r="J59" s="49" t="s">
        <v>377</v>
      </c>
    </row>
    <row r="60" spans="1:10" ht="102">
      <c r="A60" s="19">
        <v>13</v>
      </c>
      <c r="B60" s="6" t="s">
        <v>154</v>
      </c>
      <c r="C60" s="48" t="s">
        <v>67</v>
      </c>
      <c r="D60" s="77" t="s">
        <v>300</v>
      </c>
      <c r="E60" s="78" t="s">
        <v>301</v>
      </c>
      <c r="F60" s="82" t="s">
        <v>302</v>
      </c>
      <c r="G60" s="113">
        <v>1037057752.82</v>
      </c>
      <c r="H60" s="112">
        <v>1050000000</v>
      </c>
      <c r="I60" s="99" t="str">
        <f>IF(H60&lt;70%,"MÍNIMO",IF(H60&gt;=70%,IF(H60&lt;90%,"ACEPTABLE",IF(H60&gt;=90%,"SATISFACTORIO"))))</f>
        <v>SATISFACTORIO</v>
      </c>
      <c r="J60" s="49" t="s">
        <v>378</v>
      </c>
    </row>
    <row r="61" spans="1:10" ht="127.5">
      <c r="A61" s="19">
        <v>14</v>
      </c>
      <c r="B61" s="6" t="s">
        <v>155</v>
      </c>
      <c r="C61" s="83" t="s">
        <v>67</v>
      </c>
      <c r="D61" s="61" t="s">
        <v>303</v>
      </c>
      <c r="E61" s="52" t="s">
        <v>304</v>
      </c>
      <c r="F61" s="61" t="s">
        <v>305</v>
      </c>
      <c r="G61" s="98">
        <v>75</v>
      </c>
      <c r="H61" s="98">
        <v>78</v>
      </c>
      <c r="I61" s="99" t="str">
        <f aca="true" t="shared" si="0" ref="I61:I70">IF(H61&lt;80%,"MÍNIMO",IF(H61&gt;=80%,IF(H61&lt;90%,"ACEPTABLE",IF(H61&gt;=90%,"SATISFACTORIO"))))</f>
        <v>SATISFACTORIO</v>
      </c>
      <c r="J61" s="90" t="s">
        <v>379</v>
      </c>
    </row>
    <row r="62" spans="1:10" ht="76.5">
      <c r="A62" s="19">
        <v>15</v>
      </c>
      <c r="B62" s="6" t="s">
        <v>156</v>
      </c>
      <c r="C62" s="83" t="s">
        <v>68</v>
      </c>
      <c r="D62" s="61" t="s">
        <v>306</v>
      </c>
      <c r="E62" s="52" t="s">
        <v>134</v>
      </c>
      <c r="F62" s="61" t="s">
        <v>307</v>
      </c>
      <c r="G62" s="98">
        <v>138</v>
      </c>
      <c r="H62" s="98">
        <v>138</v>
      </c>
      <c r="I62" s="99" t="str">
        <f t="shared" si="0"/>
        <v>SATISFACTORIO</v>
      </c>
      <c r="J62" s="90" t="s">
        <v>380</v>
      </c>
    </row>
    <row r="63" spans="1:10" ht="76.5">
      <c r="A63" s="19">
        <v>16</v>
      </c>
      <c r="B63" s="6" t="s">
        <v>393</v>
      </c>
      <c r="C63" s="83" t="s">
        <v>67</v>
      </c>
      <c r="D63" s="61" t="s">
        <v>135</v>
      </c>
      <c r="E63" s="52" t="s">
        <v>308</v>
      </c>
      <c r="F63" s="61" t="s">
        <v>309</v>
      </c>
      <c r="G63" s="98">
        <v>71</v>
      </c>
      <c r="H63" s="98">
        <v>71</v>
      </c>
      <c r="I63" s="99" t="str">
        <f t="shared" si="0"/>
        <v>SATISFACTORIO</v>
      </c>
      <c r="J63" s="91" t="s">
        <v>381</v>
      </c>
    </row>
    <row r="64" spans="1:10" ht="318.75">
      <c r="A64" s="19">
        <v>17</v>
      </c>
      <c r="B64" s="6" t="s">
        <v>394</v>
      </c>
      <c r="C64" s="83" t="s">
        <v>67</v>
      </c>
      <c r="D64" s="61" t="s">
        <v>310</v>
      </c>
      <c r="E64" s="52" t="s">
        <v>311</v>
      </c>
      <c r="F64" s="61" t="s">
        <v>312</v>
      </c>
      <c r="G64" s="98">
        <v>5</v>
      </c>
      <c r="H64" s="98">
        <v>5</v>
      </c>
      <c r="I64" s="99" t="str">
        <f t="shared" si="0"/>
        <v>SATISFACTORIO</v>
      </c>
      <c r="J64" s="90" t="s">
        <v>382</v>
      </c>
    </row>
    <row r="65" spans="1:10" ht="216.75">
      <c r="A65" s="19">
        <v>18</v>
      </c>
      <c r="B65" s="6" t="s">
        <v>395</v>
      </c>
      <c r="C65" s="83" t="s">
        <v>67</v>
      </c>
      <c r="D65" s="61" t="s">
        <v>313</v>
      </c>
      <c r="E65" s="52" t="s">
        <v>314</v>
      </c>
      <c r="F65" s="52" t="s">
        <v>315</v>
      </c>
      <c r="G65" s="114">
        <v>339398000</v>
      </c>
      <c r="H65" s="114">
        <v>339398000</v>
      </c>
      <c r="I65" s="99" t="str">
        <f t="shared" si="0"/>
        <v>SATISFACTORIO</v>
      </c>
      <c r="J65" s="90" t="s">
        <v>383</v>
      </c>
    </row>
    <row r="66" spans="1:10" ht="255">
      <c r="A66" s="19">
        <v>19</v>
      </c>
      <c r="B66" s="6" t="s">
        <v>396</v>
      </c>
      <c r="C66" s="57" t="s">
        <v>67</v>
      </c>
      <c r="D66" s="52" t="s">
        <v>316</v>
      </c>
      <c r="E66" s="52" t="s">
        <v>317</v>
      </c>
      <c r="F66" s="52" t="s">
        <v>318</v>
      </c>
      <c r="G66" s="98">
        <v>27</v>
      </c>
      <c r="H66" s="98">
        <v>27</v>
      </c>
      <c r="I66" s="99" t="str">
        <f t="shared" si="0"/>
        <v>SATISFACTORIO</v>
      </c>
      <c r="J66" s="90" t="s">
        <v>384</v>
      </c>
    </row>
    <row r="67" spans="1:10" ht="255">
      <c r="A67" s="19">
        <v>20</v>
      </c>
      <c r="B67" s="6" t="s">
        <v>397</v>
      </c>
      <c r="C67" s="57" t="s">
        <v>67</v>
      </c>
      <c r="D67" s="52" t="s">
        <v>319</v>
      </c>
      <c r="E67" s="52" t="s">
        <v>320</v>
      </c>
      <c r="F67" s="52" t="s">
        <v>321</v>
      </c>
      <c r="G67" s="98">
        <v>48</v>
      </c>
      <c r="H67" s="98">
        <v>48</v>
      </c>
      <c r="I67" s="99" t="str">
        <f t="shared" si="0"/>
        <v>SATISFACTORIO</v>
      </c>
      <c r="J67" s="90" t="s">
        <v>385</v>
      </c>
    </row>
    <row r="68" spans="1:10" ht="409.5">
      <c r="A68" s="19">
        <v>21</v>
      </c>
      <c r="B68" s="6" t="s">
        <v>398</v>
      </c>
      <c r="C68" s="57" t="s">
        <v>67</v>
      </c>
      <c r="D68" s="52" t="s">
        <v>322</v>
      </c>
      <c r="E68" s="52" t="s">
        <v>323</v>
      </c>
      <c r="F68" s="52" t="s">
        <v>324</v>
      </c>
      <c r="G68" s="98">
        <v>24</v>
      </c>
      <c r="H68" s="98">
        <v>24</v>
      </c>
      <c r="I68" s="99" t="str">
        <f t="shared" si="0"/>
        <v>SATISFACTORIO</v>
      </c>
      <c r="J68" s="91" t="s">
        <v>386</v>
      </c>
    </row>
    <row r="69" spans="1:10" ht="318.75">
      <c r="A69" s="19">
        <v>22</v>
      </c>
      <c r="B69" s="6" t="s">
        <v>399</v>
      </c>
      <c r="C69" s="57" t="s">
        <v>67</v>
      </c>
      <c r="D69" s="52" t="s">
        <v>325</v>
      </c>
      <c r="E69" s="52" t="s">
        <v>326</v>
      </c>
      <c r="F69" s="52" t="s">
        <v>327</v>
      </c>
      <c r="G69" s="98">
        <v>44</v>
      </c>
      <c r="H69" s="98">
        <v>44</v>
      </c>
      <c r="I69" s="99" t="str">
        <f t="shared" si="0"/>
        <v>SATISFACTORIO</v>
      </c>
      <c r="J69" s="90" t="s">
        <v>387</v>
      </c>
    </row>
    <row r="70" spans="1:10" ht="255">
      <c r="A70" s="19">
        <v>23</v>
      </c>
      <c r="B70" s="6" t="s">
        <v>400</v>
      </c>
      <c r="C70" s="57" t="s">
        <v>67</v>
      </c>
      <c r="D70" s="52" t="s">
        <v>328</v>
      </c>
      <c r="E70" s="52" t="s">
        <v>329</v>
      </c>
      <c r="F70" s="52" t="s">
        <v>330</v>
      </c>
      <c r="G70" s="98">
        <v>20</v>
      </c>
      <c r="H70" s="98">
        <v>20</v>
      </c>
      <c r="I70" s="99" t="str">
        <f t="shared" si="0"/>
        <v>SATISFACTORIO</v>
      </c>
      <c r="J70" s="90" t="s">
        <v>388</v>
      </c>
    </row>
  </sheetData>
  <sheetProtection formatCells="0" formatColumns="0" formatRows="0" sort="0" autoFilter="0" pivotTables="0"/>
  <mergeCells count="3">
    <mergeCell ref="D1:H1"/>
    <mergeCell ref="D2:H2"/>
    <mergeCell ref="B8:J8"/>
  </mergeCells>
  <conditionalFormatting sqref="D17">
    <cfRule type="cellIs" priority="74" dxfId="6" operator="equal" stopIfTrue="1">
      <formula>'CB-0404  INDICADORES DE GEST...'!#REF!</formula>
    </cfRule>
    <cfRule type="cellIs" priority="75" dxfId="5" operator="equal" stopIfTrue="1">
      <formula>'CB-0404  INDICADORES DE GEST...'!#REF!</formula>
    </cfRule>
    <cfRule type="cellIs" priority="76" dxfId="4" operator="equal" stopIfTrue="1">
      <formula>'CB-0404  INDICADORES DE GEST...'!#REF!</formula>
    </cfRule>
  </conditionalFormatting>
  <conditionalFormatting sqref="E17">
    <cfRule type="cellIs" priority="71" dxfId="6" operator="equal" stopIfTrue="1">
      <formula>'CB-0404  INDICADORES DE GEST...'!#REF!</formula>
    </cfRule>
    <cfRule type="cellIs" priority="72" dxfId="5" operator="equal" stopIfTrue="1">
      <formula>'CB-0404  INDICADORES DE GEST...'!#REF!</formula>
    </cfRule>
    <cfRule type="cellIs" priority="73" dxfId="4" operator="equal" stopIfTrue="1">
      <formula>'CB-0404  INDICADORES DE GEST...'!#REF!</formula>
    </cfRule>
  </conditionalFormatting>
  <conditionalFormatting sqref="F42">
    <cfRule type="cellIs" priority="41" dxfId="6" operator="equal" stopIfTrue="1">
      <formula>'CB-0404  INDICADORES DE GEST...'!#REF!</formula>
    </cfRule>
    <cfRule type="cellIs" priority="42" dxfId="5" operator="equal" stopIfTrue="1">
      <formula>'CB-0404  INDICADORES DE GEST...'!#REF!</formula>
    </cfRule>
    <cfRule type="cellIs" priority="43" dxfId="4" operator="equal" stopIfTrue="1">
      <formula>'CB-0404  INDICADORES DE GEST...'!#REF!</formula>
    </cfRule>
  </conditionalFormatting>
  <conditionalFormatting sqref="D38">
    <cfRule type="cellIs" priority="68" dxfId="6" operator="equal" stopIfTrue="1">
      <formula>'CB-0404  INDICADORES DE GEST...'!#REF!</formula>
    </cfRule>
    <cfRule type="cellIs" priority="69" dxfId="5" operator="equal" stopIfTrue="1">
      <formula>'CB-0404  INDICADORES DE GEST...'!#REF!</formula>
    </cfRule>
    <cfRule type="cellIs" priority="70" dxfId="4" operator="equal" stopIfTrue="1">
      <formula>'CB-0404  INDICADORES DE GEST...'!#REF!</formula>
    </cfRule>
  </conditionalFormatting>
  <conditionalFormatting sqref="D39:E39">
    <cfRule type="cellIs" priority="65" dxfId="6" operator="equal" stopIfTrue="1">
      <formula>'CB-0404  INDICADORES DE GEST...'!#REF!</formula>
    </cfRule>
    <cfRule type="cellIs" priority="66" dxfId="5" operator="equal" stopIfTrue="1">
      <formula>'CB-0404  INDICADORES DE GEST...'!#REF!</formula>
    </cfRule>
    <cfRule type="cellIs" priority="67" dxfId="4" operator="equal" stopIfTrue="1">
      <formula>'CB-0404  INDICADORES DE GEST...'!#REF!</formula>
    </cfRule>
  </conditionalFormatting>
  <conditionalFormatting sqref="D40:E40">
    <cfRule type="cellIs" priority="62" dxfId="6" operator="equal" stopIfTrue="1">
      <formula>'CB-0404  INDICADORES DE GEST...'!#REF!</formula>
    </cfRule>
    <cfRule type="cellIs" priority="63" dxfId="5" operator="equal" stopIfTrue="1">
      <formula>'CB-0404  INDICADORES DE GEST...'!#REF!</formula>
    </cfRule>
    <cfRule type="cellIs" priority="64" dxfId="4" operator="equal" stopIfTrue="1">
      <formula>'CB-0404  INDICADORES DE GEST...'!#REF!</formula>
    </cfRule>
  </conditionalFormatting>
  <conditionalFormatting sqref="D41">
    <cfRule type="cellIs" priority="59" dxfId="6" operator="equal" stopIfTrue="1">
      <formula>'CB-0404  INDICADORES DE GEST...'!#REF!</formula>
    </cfRule>
    <cfRule type="cellIs" priority="60" dxfId="5" operator="equal" stopIfTrue="1">
      <formula>'CB-0404  INDICADORES DE GEST...'!#REF!</formula>
    </cfRule>
    <cfRule type="cellIs" priority="61" dxfId="4" operator="equal" stopIfTrue="1">
      <formula>'CB-0404  INDICADORES DE GEST...'!#REF!</formula>
    </cfRule>
  </conditionalFormatting>
  <conditionalFormatting sqref="E41">
    <cfRule type="cellIs" priority="56" dxfId="6" operator="equal" stopIfTrue="1">
      <formula>'CB-0404  INDICADORES DE GEST...'!#REF!</formula>
    </cfRule>
    <cfRule type="cellIs" priority="57" dxfId="5" operator="equal" stopIfTrue="1">
      <formula>'CB-0404  INDICADORES DE GEST...'!#REF!</formula>
    </cfRule>
    <cfRule type="cellIs" priority="58" dxfId="4" operator="equal" stopIfTrue="1">
      <formula>'CB-0404  INDICADORES DE GEST...'!#REF!</formula>
    </cfRule>
  </conditionalFormatting>
  <conditionalFormatting sqref="F38">
    <cfRule type="cellIs" priority="53" dxfId="6" operator="equal" stopIfTrue="1">
      <formula>'CB-0404  INDICADORES DE GEST...'!#REF!</formula>
    </cfRule>
    <cfRule type="cellIs" priority="54" dxfId="5" operator="equal" stopIfTrue="1">
      <formula>'CB-0404  INDICADORES DE GEST...'!#REF!</formula>
    </cfRule>
    <cfRule type="cellIs" priority="55" dxfId="4" operator="equal" stopIfTrue="1">
      <formula>'CB-0404  INDICADORES DE GEST...'!#REF!</formula>
    </cfRule>
  </conditionalFormatting>
  <conditionalFormatting sqref="F39">
    <cfRule type="cellIs" priority="50" dxfId="6" operator="equal" stopIfTrue="1">
      <formula>'CB-0404  INDICADORES DE GEST...'!#REF!</formula>
    </cfRule>
    <cfRule type="cellIs" priority="51" dxfId="5" operator="equal" stopIfTrue="1">
      <formula>'CB-0404  INDICADORES DE GEST...'!#REF!</formula>
    </cfRule>
    <cfRule type="cellIs" priority="52" dxfId="4" operator="equal" stopIfTrue="1">
      <formula>'CB-0404  INDICADORES DE GEST...'!#REF!</formula>
    </cfRule>
  </conditionalFormatting>
  <conditionalFormatting sqref="F40">
    <cfRule type="cellIs" priority="47" dxfId="6" operator="equal" stopIfTrue="1">
      <formula>'CB-0404  INDICADORES DE GEST...'!#REF!</formula>
    </cfRule>
    <cfRule type="cellIs" priority="48" dxfId="5" operator="equal" stopIfTrue="1">
      <formula>'CB-0404  INDICADORES DE GEST...'!#REF!</formula>
    </cfRule>
    <cfRule type="cellIs" priority="49" dxfId="4" operator="equal" stopIfTrue="1">
      <formula>'CB-0404  INDICADORES DE GEST...'!#REF!</formula>
    </cfRule>
  </conditionalFormatting>
  <conditionalFormatting sqref="F41">
    <cfRule type="cellIs" priority="44" dxfId="6" operator="equal" stopIfTrue="1">
      <formula>'CB-0404  INDICADORES DE GEST...'!#REF!</formula>
    </cfRule>
    <cfRule type="cellIs" priority="45" dxfId="5" operator="equal" stopIfTrue="1">
      <formula>'CB-0404  INDICADORES DE GEST...'!#REF!</formula>
    </cfRule>
    <cfRule type="cellIs" priority="46" dxfId="4" operator="equal" stopIfTrue="1">
      <formula>'CB-0404  INDICADORES DE GEST...'!#REF!</formula>
    </cfRule>
  </conditionalFormatting>
  <conditionalFormatting sqref="D21:F21">
    <cfRule type="cellIs" priority="38" dxfId="6" operator="equal" stopIfTrue="1">
      <formula>'CB-0404  INDICADORES DE GEST...'!#REF!</formula>
    </cfRule>
    <cfRule type="cellIs" priority="39" dxfId="5" operator="equal" stopIfTrue="1">
      <formula>'CB-0404  INDICADORES DE GEST...'!#REF!</formula>
    </cfRule>
    <cfRule type="cellIs" priority="40" dxfId="4" operator="equal" stopIfTrue="1">
      <formula>'CB-0404  INDICADORES DE GEST...'!#REF!</formula>
    </cfRule>
  </conditionalFormatting>
  <conditionalFormatting sqref="F57:F58">
    <cfRule type="cellIs" priority="35" dxfId="6" operator="equal" stopIfTrue="1">
      <formula>'CB-0404  INDICADORES DE GEST...'!#REF!</formula>
    </cfRule>
    <cfRule type="cellIs" priority="36" dxfId="5" operator="equal" stopIfTrue="1">
      <formula>'CB-0404  INDICADORES DE GEST...'!#REF!</formula>
    </cfRule>
    <cfRule type="cellIs" priority="37" dxfId="4" operator="equal" stopIfTrue="1">
      <formula>'CB-0404  INDICADORES DE GEST...'!#REF!</formula>
    </cfRule>
  </conditionalFormatting>
  <conditionalFormatting sqref="D57:E58">
    <cfRule type="cellIs" priority="32" dxfId="6" operator="equal" stopIfTrue="1">
      <formula>'CB-0404  INDICADORES DE GEST...'!#REF!</formula>
    </cfRule>
    <cfRule type="cellIs" priority="33" dxfId="5" operator="equal" stopIfTrue="1">
      <formula>'CB-0404  INDICADORES DE GEST...'!#REF!</formula>
    </cfRule>
    <cfRule type="cellIs" priority="34" dxfId="4" operator="equal" stopIfTrue="1">
      <formula>'CB-0404  INDICADORES DE GEST...'!#REF!</formula>
    </cfRule>
  </conditionalFormatting>
  <conditionalFormatting sqref="J31">
    <cfRule type="cellIs" priority="29" dxfId="6" operator="equal" stopIfTrue="1">
      <formula>$P$12</formula>
    </cfRule>
    <cfRule type="cellIs" priority="30" dxfId="5" operator="equal" stopIfTrue="1">
      <formula>$Q$12</formula>
    </cfRule>
    <cfRule type="cellIs" priority="31" dxfId="4" operator="equal" stopIfTrue="1">
      <formula>$R$12</formula>
    </cfRule>
  </conditionalFormatting>
  <conditionalFormatting sqref="J32">
    <cfRule type="cellIs" priority="26" dxfId="6" operator="equal" stopIfTrue="1">
      <formula>$P$12</formula>
    </cfRule>
    <cfRule type="cellIs" priority="27" dxfId="5" operator="equal" stopIfTrue="1">
      <formula>$Q$12</formula>
    </cfRule>
    <cfRule type="cellIs" priority="28" dxfId="4" operator="equal" stopIfTrue="1">
      <formula>$R$12</formula>
    </cfRule>
  </conditionalFormatting>
  <conditionalFormatting sqref="J33">
    <cfRule type="cellIs" priority="23" dxfId="6" operator="equal" stopIfTrue="1">
      <formula>$P$12</formula>
    </cfRule>
    <cfRule type="cellIs" priority="24" dxfId="5" operator="equal" stopIfTrue="1">
      <formula>$Q$12</formula>
    </cfRule>
    <cfRule type="cellIs" priority="25" dxfId="4" operator="equal" stopIfTrue="1">
      <formula>$R$12</formula>
    </cfRule>
  </conditionalFormatting>
  <conditionalFormatting sqref="J34">
    <cfRule type="cellIs" priority="20" dxfId="6" operator="equal" stopIfTrue="1">
      <formula>$P$12</formula>
    </cfRule>
    <cfRule type="cellIs" priority="21" dxfId="5" operator="equal" stopIfTrue="1">
      <formula>$Q$12</formula>
    </cfRule>
    <cfRule type="cellIs" priority="22" dxfId="4" operator="equal" stopIfTrue="1">
      <formula>$R$12</formula>
    </cfRule>
  </conditionalFormatting>
  <conditionalFormatting sqref="J36">
    <cfRule type="cellIs" priority="17" dxfId="6" operator="equal" stopIfTrue="1">
      <formula>$P$12</formula>
    </cfRule>
    <cfRule type="cellIs" priority="18" dxfId="5" operator="equal" stopIfTrue="1">
      <formula>$Q$12</formula>
    </cfRule>
    <cfRule type="cellIs" priority="19" dxfId="4" operator="equal" stopIfTrue="1">
      <formula>$R$12</formula>
    </cfRule>
  </conditionalFormatting>
  <conditionalFormatting sqref="J30">
    <cfRule type="cellIs" priority="14" dxfId="6" operator="equal" stopIfTrue="1">
      <formula>$P$12</formula>
    </cfRule>
    <cfRule type="cellIs" priority="15" dxfId="5" operator="equal" stopIfTrue="1">
      <formula>$Q$12</formula>
    </cfRule>
    <cfRule type="cellIs" priority="16" dxfId="4" operator="equal" stopIfTrue="1">
      <formula>$R$12</formula>
    </cfRule>
  </conditionalFormatting>
  <conditionalFormatting sqref="J35">
    <cfRule type="cellIs" priority="11" dxfId="6" operator="equal" stopIfTrue="1">
      <formula>$P$12</formula>
    </cfRule>
    <cfRule type="cellIs" priority="12" dxfId="5" operator="equal" stopIfTrue="1">
      <formula>$Q$12</formula>
    </cfRule>
    <cfRule type="cellIs" priority="13" dxfId="4" operator="equal" stopIfTrue="1">
      <formula>$R$12</formula>
    </cfRule>
  </conditionalFormatting>
  <conditionalFormatting sqref="J37">
    <cfRule type="cellIs" priority="8" dxfId="6" operator="equal" stopIfTrue="1">
      <formula>$P$12</formula>
    </cfRule>
    <cfRule type="cellIs" priority="9" dxfId="5" operator="equal" stopIfTrue="1">
      <formula>$Q$12</formula>
    </cfRule>
    <cfRule type="cellIs" priority="10" dxfId="4" operator="equal" stopIfTrue="1">
      <formula>$R$12</formula>
    </cfRule>
  </conditionalFormatting>
  <conditionalFormatting sqref="J38">
    <cfRule type="cellIs" priority="5" dxfId="6" operator="equal" stopIfTrue="1">
      <formula>$P$12</formula>
    </cfRule>
    <cfRule type="cellIs" priority="6" dxfId="5" operator="equal" stopIfTrue="1">
      <formula>$Q$12</formula>
    </cfRule>
    <cfRule type="cellIs" priority="7" dxfId="4" operator="equal" stopIfTrue="1">
      <formula>$R$12</formula>
    </cfRule>
  </conditionalFormatting>
  <conditionalFormatting sqref="I22">
    <cfRule type="containsText" priority="4" dxfId="0" operator="containsText" stopIfTrue="1" text="MINIMO">
      <formula>NOT(ISERROR(SEARCH("MINIMO",I22)))</formula>
    </cfRule>
  </conditionalFormatting>
  <conditionalFormatting sqref="I25">
    <cfRule type="containsText" priority="3" dxfId="0" operator="containsText" stopIfTrue="1" text="MINIMO">
      <formula>NOT(ISERROR(SEARCH("MINIMO",I25)))</formula>
    </cfRule>
  </conditionalFormatting>
  <conditionalFormatting sqref="I23">
    <cfRule type="containsText" priority="2" dxfId="0" operator="containsText" stopIfTrue="1" text="MINIMO">
      <formula>NOT(ISERROR(SEARCH("MINIMO",I23)))</formula>
    </cfRule>
  </conditionalFormatting>
  <conditionalFormatting sqref="I24">
    <cfRule type="containsText" priority="1" dxfId="0" operator="containsText" stopIfTrue="1" text="MINIMO">
      <formula>NOT(ISERROR(SEARCH("MINIMO",I24)))</formula>
    </cfRule>
  </conditionalFormatting>
  <dataValidations count="2">
    <dataValidation type="list" allowBlank="1" showInputMessage="1" showErrorMessage="1" sqref="C22:C25">
      <formula1>$AI$4:$AI$6</formula1>
    </dataValidation>
    <dataValidation type="list" allowBlank="1" showInputMessage="1" showErrorMessage="1" sqref="C26:C70 C11:C21">
      <formula1>'CB-0404  INDICADORES DE GEST...'!#REF!</formula1>
    </dataValidation>
  </dataValidations>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rgb="FFFFFF00"/>
    <outlinePr summaryBelow="0" summaryRight="0"/>
  </sheetPr>
  <dimension ref="A1:H34"/>
  <sheetViews>
    <sheetView zoomScale="75" zoomScaleNormal="75" zoomScalePageLayoutView="0" workbookViewId="0" topLeftCell="A1">
      <selection activeCell="C12" sqref="C12"/>
    </sheetView>
  </sheetViews>
  <sheetFormatPr defaultColWidth="1.57421875" defaultRowHeight="12.75"/>
  <cols>
    <col min="1" max="1" width="11.421875" style="0" customWidth="1"/>
    <col min="2" max="2" width="33.00390625" style="0" customWidth="1"/>
    <col min="3" max="3" width="89.00390625" style="0" customWidth="1"/>
    <col min="4" max="4" width="35.00390625" style="0" customWidth="1"/>
    <col min="5" max="255" width="8.8515625" style="0" hidden="1" customWidth="1"/>
  </cols>
  <sheetData>
    <row r="1" spans="2:8" ht="12.75">
      <c r="B1" s="1" t="s">
        <v>5</v>
      </c>
      <c r="C1" s="1">
        <v>8</v>
      </c>
      <c r="D1" s="115" t="s">
        <v>6</v>
      </c>
      <c r="E1" s="116"/>
      <c r="F1" s="116"/>
      <c r="G1" s="116"/>
      <c r="H1" s="116"/>
    </row>
    <row r="2" spans="2:8" ht="12.75">
      <c r="B2" s="1" t="s">
        <v>7</v>
      </c>
      <c r="C2" s="1">
        <v>3710</v>
      </c>
      <c r="D2" s="115" t="s">
        <v>25</v>
      </c>
      <c r="E2" s="116"/>
      <c r="F2" s="116"/>
      <c r="G2" s="116"/>
      <c r="H2" s="116"/>
    </row>
    <row r="3" spans="2:3" ht="12.75">
      <c r="B3" s="1" t="s">
        <v>8</v>
      </c>
      <c r="C3" s="1">
        <v>1</v>
      </c>
    </row>
    <row r="4" spans="2:3" ht="12.75">
      <c r="B4" s="1" t="s">
        <v>9</v>
      </c>
      <c r="C4" s="1">
        <v>801</v>
      </c>
    </row>
    <row r="5" spans="2:3" ht="12.75">
      <c r="B5" s="1" t="s">
        <v>10</v>
      </c>
      <c r="C5" s="2">
        <v>42735</v>
      </c>
    </row>
    <row r="6" spans="2:4" ht="12.75">
      <c r="B6" s="1" t="s">
        <v>11</v>
      </c>
      <c r="C6" s="1" t="s">
        <v>85</v>
      </c>
      <c r="D6" s="1" t="s">
        <v>12</v>
      </c>
    </row>
    <row r="8" spans="1:3" ht="12.75">
      <c r="A8" s="1" t="s">
        <v>13</v>
      </c>
      <c r="B8" s="115" t="s">
        <v>26</v>
      </c>
      <c r="C8" s="116"/>
    </row>
    <row r="9" ht="12.75">
      <c r="C9" s="1">
        <v>4</v>
      </c>
    </row>
    <row r="10" ht="13.5" thickBot="1">
      <c r="C10" s="1" t="s">
        <v>27</v>
      </c>
    </row>
    <row r="11" spans="1:3" ht="81.75" customHeight="1" thickBot="1">
      <c r="A11" s="45">
        <v>10</v>
      </c>
      <c r="B11" s="46" t="s">
        <v>28</v>
      </c>
      <c r="C11" s="33" t="s">
        <v>183</v>
      </c>
    </row>
    <row r="12" spans="1:3" ht="128.25" customHeight="1" thickBot="1">
      <c r="A12" s="45">
        <v>20</v>
      </c>
      <c r="B12" s="46" t="s">
        <v>29</v>
      </c>
      <c r="C12" s="47" t="s">
        <v>182</v>
      </c>
    </row>
    <row r="13" spans="1:3" ht="244.5" customHeight="1" thickBot="1">
      <c r="A13" s="45">
        <v>30</v>
      </c>
      <c r="B13" s="46" t="s">
        <v>30</v>
      </c>
      <c r="C13" s="33" t="s">
        <v>184</v>
      </c>
    </row>
    <row r="14" spans="1:3" ht="155.25" customHeight="1">
      <c r="A14" s="43">
        <v>40</v>
      </c>
      <c r="B14" s="44" t="s">
        <v>31</v>
      </c>
      <c r="C14" s="37" t="s">
        <v>162</v>
      </c>
    </row>
    <row r="15" spans="1:3" ht="25.5">
      <c r="A15" s="122">
        <v>50</v>
      </c>
      <c r="B15" s="119" t="s">
        <v>32</v>
      </c>
      <c r="C15" s="38" t="s">
        <v>163</v>
      </c>
    </row>
    <row r="16" spans="1:3" ht="25.5">
      <c r="A16" s="123"/>
      <c r="B16" s="120"/>
      <c r="C16" s="39" t="s">
        <v>164</v>
      </c>
    </row>
    <row r="17" spans="1:3" ht="25.5">
      <c r="A17" s="123"/>
      <c r="B17" s="120"/>
      <c r="C17" s="39" t="s">
        <v>165</v>
      </c>
    </row>
    <row r="18" spans="1:3" ht="25.5">
      <c r="A18" s="123"/>
      <c r="B18" s="120"/>
      <c r="C18" s="40" t="s">
        <v>166</v>
      </c>
    </row>
    <row r="19" spans="1:3" ht="25.5">
      <c r="A19" s="123"/>
      <c r="B19" s="120"/>
      <c r="C19" s="39" t="s">
        <v>167</v>
      </c>
    </row>
    <row r="20" spans="1:3" ht="38.25">
      <c r="A20" s="123"/>
      <c r="B20" s="120"/>
      <c r="C20" s="41" t="s">
        <v>168</v>
      </c>
    </row>
    <row r="21" spans="1:3" ht="25.5">
      <c r="A21" s="123"/>
      <c r="B21" s="120"/>
      <c r="C21" s="41" t="s">
        <v>169</v>
      </c>
    </row>
    <row r="22" spans="1:3" ht="25.5">
      <c r="A22" s="123"/>
      <c r="B22" s="120"/>
      <c r="C22" s="41" t="s">
        <v>170</v>
      </c>
    </row>
    <row r="23" spans="1:3" ht="12.75">
      <c r="A23" s="123"/>
      <c r="B23" s="120"/>
      <c r="C23" s="41" t="s">
        <v>171</v>
      </c>
    </row>
    <row r="24" spans="1:3" ht="38.25">
      <c r="A24" s="123"/>
      <c r="B24" s="120"/>
      <c r="C24" s="41" t="s">
        <v>172</v>
      </c>
    </row>
    <row r="25" spans="1:3" ht="25.5">
      <c r="A25" s="123"/>
      <c r="B25" s="120"/>
      <c r="C25" s="41" t="s">
        <v>173</v>
      </c>
    </row>
    <row r="26" spans="1:3" ht="25.5">
      <c r="A26" s="123"/>
      <c r="B26" s="120"/>
      <c r="C26" s="41" t="s">
        <v>174</v>
      </c>
    </row>
    <row r="27" spans="1:3" ht="12.75">
      <c r="A27" s="123"/>
      <c r="B27" s="120"/>
      <c r="C27" s="41" t="s">
        <v>175</v>
      </c>
    </row>
    <row r="28" spans="1:3" ht="25.5">
      <c r="A28" s="123"/>
      <c r="B28" s="120"/>
      <c r="C28" s="41" t="s">
        <v>176</v>
      </c>
    </row>
    <row r="29" spans="1:3" ht="25.5">
      <c r="A29" s="123"/>
      <c r="B29" s="120"/>
      <c r="C29" s="41" t="s">
        <v>177</v>
      </c>
    </row>
    <row r="30" spans="1:3" ht="25.5">
      <c r="A30" s="123"/>
      <c r="B30" s="120"/>
      <c r="C30" s="41" t="s">
        <v>178</v>
      </c>
    </row>
    <row r="31" spans="1:3" ht="25.5">
      <c r="A31" s="123"/>
      <c r="B31" s="120"/>
      <c r="C31" s="41" t="s">
        <v>179</v>
      </c>
    </row>
    <row r="32" spans="1:3" ht="25.5">
      <c r="A32" s="123"/>
      <c r="B32" s="120"/>
      <c r="C32" s="41" t="s">
        <v>180</v>
      </c>
    </row>
    <row r="33" spans="1:3" ht="25.5">
      <c r="A33" s="123"/>
      <c r="B33" s="120"/>
      <c r="C33" s="41" t="s">
        <v>181</v>
      </c>
    </row>
    <row r="34" spans="1:3" ht="12.75">
      <c r="A34" s="124"/>
      <c r="B34" s="121"/>
      <c r="C34" s="42"/>
    </row>
  </sheetData>
  <sheetProtection/>
  <mergeCells count="5">
    <mergeCell ref="D1:H1"/>
    <mergeCell ref="D2:H2"/>
    <mergeCell ref="B8:C8"/>
    <mergeCell ref="B15:B34"/>
    <mergeCell ref="A15:A34"/>
  </mergeCells>
  <dataValidations count="1">
    <dataValidation type="textLength" allowBlank="1" showInputMessage="1" showErrorMessage="1" promptTitle="Cualquier contenido" error="Escriba un texto " sqref="C11 C14:C15">
      <formula1>0</formula1>
      <formula2>3500</formula2>
    </dataValidation>
  </dataValidations>
  <printOptions/>
  <pageMargins left="0.7480314960629921" right="0.7480314960629921" top="0.984251968503937" bottom="0.984251968503937" header="0.5118110236220472" footer="0.5118110236220472"/>
  <pageSetup horizontalDpi="300" verticalDpi="300" orientation="landscape" scale="50" r:id="rId1"/>
</worksheet>
</file>

<file path=xl/worksheets/sheet3.xml><?xml version="1.0" encoding="utf-8"?>
<worksheet xmlns="http://schemas.openxmlformats.org/spreadsheetml/2006/main" xmlns:r="http://schemas.openxmlformats.org/officeDocument/2006/relationships">
  <sheetPr>
    <tabColor rgb="FFC00000"/>
    <outlinePr summaryBelow="0" summaryRight="0"/>
  </sheetPr>
  <dimension ref="A1:K22"/>
  <sheetViews>
    <sheetView zoomScale="75" zoomScaleNormal="75" zoomScalePageLayoutView="0" workbookViewId="0" topLeftCell="B1">
      <selection activeCell="E12" sqref="E12"/>
    </sheetView>
  </sheetViews>
  <sheetFormatPr defaultColWidth="0" defaultRowHeight="12.75"/>
  <cols>
    <col min="1" max="1" width="11.421875" style="0" customWidth="1"/>
    <col min="2" max="2" width="17.00390625" style="0" customWidth="1"/>
    <col min="3" max="3" width="16.28125" style="0" customWidth="1"/>
    <col min="4" max="4" width="19.140625" style="0" customWidth="1"/>
    <col min="5" max="5" width="33.00390625" style="0" customWidth="1"/>
    <col min="6" max="6" width="26.140625" style="0" customWidth="1"/>
    <col min="7" max="7" width="35.421875" style="0" customWidth="1"/>
    <col min="8" max="8" width="10.00390625" style="0" customWidth="1"/>
    <col min="9" max="9" width="24.28125" style="0" customWidth="1"/>
    <col min="10" max="10" width="41.421875" style="0" customWidth="1"/>
    <col min="11" max="11" width="100.421875" style="0" customWidth="1"/>
    <col min="12" max="12" width="7.8515625" style="0" customWidth="1"/>
    <col min="13" max="16384" width="8.8515625" style="0" hidden="1" customWidth="1"/>
  </cols>
  <sheetData>
    <row r="1" spans="2:8" ht="12.75">
      <c r="B1" s="1" t="s">
        <v>5</v>
      </c>
      <c r="C1" s="1">
        <v>8</v>
      </c>
      <c r="D1" s="115" t="s">
        <v>6</v>
      </c>
      <c r="E1" s="116"/>
      <c r="F1" s="116"/>
      <c r="G1" s="116"/>
      <c r="H1" s="116"/>
    </row>
    <row r="2" spans="2:8" ht="12.75">
      <c r="B2" s="1" t="s">
        <v>7</v>
      </c>
      <c r="C2" s="1">
        <v>3810</v>
      </c>
      <c r="D2" s="115" t="s">
        <v>33</v>
      </c>
      <c r="E2" s="116"/>
      <c r="F2" s="116"/>
      <c r="G2" s="116"/>
      <c r="H2" s="116"/>
    </row>
    <row r="3" spans="2:3" ht="12.75">
      <c r="B3" s="1" t="s">
        <v>8</v>
      </c>
      <c r="C3" s="1">
        <v>1</v>
      </c>
    </row>
    <row r="4" spans="2:3" ht="12.75">
      <c r="B4" s="1" t="s">
        <v>9</v>
      </c>
      <c r="C4" s="1">
        <v>801</v>
      </c>
    </row>
    <row r="5" spans="2:3" ht="12.75">
      <c r="B5" s="1" t="s">
        <v>10</v>
      </c>
      <c r="C5" s="2">
        <v>42735</v>
      </c>
    </row>
    <row r="6" spans="2:4" ht="12.75">
      <c r="B6" s="1" t="s">
        <v>11</v>
      </c>
      <c r="C6" s="1">
        <v>6</v>
      </c>
      <c r="D6" s="1" t="s">
        <v>85</v>
      </c>
    </row>
    <row r="8" spans="1:11" ht="12.75">
      <c r="A8" s="1" t="s">
        <v>13</v>
      </c>
      <c r="B8" s="115" t="s">
        <v>34</v>
      </c>
      <c r="C8" s="116"/>
      <c r="D8" s="116"/>
      <c r="E8" s="116"/>
      <c r="F8" s="116"/>
      <c r="G8" s="116"/>
      <c r="H8" s="116"/>
      <c r="I8" s="116"/>
      <c r="J8" s="116"/>
      <c r="K8" s="116"/>
    </row>
    <row r="9" spans="3:11" ht="12.75">
      <c r="C9" s="1">
        <v>4</v>
      </c>
      <c r="D9" s="1">
        <v>8</v>
      </c>
      <c r="E9" s="1">
        <v>12</v>
      </c>
      <c r="F9" s="1">
        <v>16</v>
      </c>
      <c r="G9" s="1">
        <v>20</v>
      </c>
      <c r="H9" s="1">
        <v>24</v>
      </c>
      <c r="I9" s="1">
        <v>28</v>
      </c>
      <c r="J9" s="1">
        <v>32</v>
      </c>
      <c r="K9" s="1">
        <v>36</v>
      </c>
    </row>
    <row r="10" spans="3:11" ht="51" customHeight="1" thickBot="1">
      <c r="C10" s="29" t="s">
        <v>35</v>
      </c>
      <c r="D10" s="29" t="s">
        <v>36</v>
      </c>
      <c r="E10" s="29" t="s">
        <v>37</v>
      </c>
      <c r="F10" s="29" t="s">
        <v>38</v>
      </c>
      <c r="G10" s="29" t="s">
        <v>39</v>
      </c>
      <c r="H10" s="29" t="s">
        <v>40</v>
      </c>
      <c r="I10" s="29" t="s">
        <v>41</v>
      </c>
      <c r="J10" s="29" t="s">
        <v>42</v>
      </c>
      <c r="K10" s="29" t="s">
        <v>43</v>
      </c>
    </row>
    <row r="11" spans="1:11" ht="186" customHeight="1" thickBot="1">
      <c r="A11" s="1">
        <v>10</v>
      </c>
      <c r="B11" s="13" t="s">
        <v>14</v>
      </c>
      <c r="C11" s="7">
        <v>770</v>
      </c>
      <c r="D11" s="8" t="s">
        <v>60</v>
      </c>
      <c r="E11" s="9" t="s">
        <v>61</v>
      </c>
      <c r="F11" s="10">
        <v>41069</v>
      </c>
      <c r="G11" s="10">
        <v>42520</v>
      </c>
      <c r="H11" s="11" t="s">
        <v>62</v>
      </c>
      <c r="I11" s="127">
        <v>0</v>
      </c>
      <c r="J11" s="12" t="s">
        <v>63</v>
      </c>
      <c r="K11" s="125" t="s">
        <v>421</v>
      </c>
    </row>
    <row r="12" spans="1:11" ht="234" customHeight="1" thickBot="1">
      <c r="A12" s="1">
        <v>11</v>
      </c>
      <c r="B12" s="13" t="s">
        <v>86</v>
      </c>
      <c r="C12" s="7">
        <v>776</v>
      </c>
      <c r="D12" s="8" t="s">
        <v>64</v>
      </c>
      <c r="E12" s="129" t="s">
        <v>65</v>
      </c>
      <c r="F12" s="10">
        <v>41069</v>
      </c>
      <c r="G12" s="10">
        <v>42520</v>
      </c>
      <c r="H12" s="11" t="s">
        <v>66</v>
      </c>
      <c r="I12" s="127">
        <v>1112126017</v>
      </c>
      <c r="J12" s="12" t="s">
        <v>136</v>
      </c>
      <c r="K12" s="125" t="s">
        <v>420</v>
      </c>
    </row>
    <row r="13" spans="1:11" ht="102.75" customHeight="1" thickBot="1">
      <c r="A13" s="1">
        <v>12</v>
      </c>
      <c r="B13" s="131" t="s">
        <v>87</v>
      </c>
      <c r="C13" s="7">
        <v>1194</v>
      </c>
      <c r="D13" s="130" t="s">
        <v>419</v>
      </c>
      <c r="E13" s="129" t="s">
        <v>418</v>
      </c>
      <c r="F13" s="10">
        <v>42522</v>
      </c>
      <c r="G13" s="10">
        <v>43981</v>
      </c>
      <c r="H13" s="128" t="s">
        <v>417</v>
      </c>
      <c r="I13" s="127">
        <v>1415578639</v>
      </c>
      <c r="J13" s="126" t="s">
        <v>416</v>
      </c>
      <c r="K13" s="125" t="s">
        <v>415</v>
      </c>
    </row>
    <row r="14" spans="1:11" ht="248.25" customHeight="1" thickBot="1">
      <c r="A14" s="1">
        <v>13</v>
      </c>
      <c r="B14" s="131" t="s">
        <v>88</v>
      </c>
      <c r="C14" s="7">
        <v>1195</v>
      </c>
      <c r="D14" s="130" t="s">
        <v>414</v>
      </c>
      <c r="E14" s="129" t="s">
        <v>413</v>
      </c>
      <c r="F14" s="10">
        <v>42522</v>
      </c>
      <c r="G14" s="10">
        <v>43981</v>
      </c>
      <c r="H14" s="128" t="s">
        <v>412</v>
      </c>
      <c r="I14" s="127">
        <v>1329295344</v>
      </c>
      <c r="J14" s="126" t="s">
        <v>411</v>
      </c>
      <c r="K14" s="125" t="s">
        <v>410</v>
      </c>
    </row>
    <row r="15" spans="1:11" ht="105" customHeight="1" thickBot="1">
      <c r="A15" s="1">
        <v>14</v>
      </c>
      <c r="B15" s="131" t="s">
        <v>89</v>
      </c>
      <c r="C15" s="7">
        <v>1196</v>
      </c>
      <c r="D15" s="130" t="s">
        <v>409</v>
      </c>
      <c r="E15" s="129" t="s">
        <v>408</v>
      </c>
      <c r="F15" s="10">
        <v>42522</v>
      </c>
      <c r="G15" s="10">
        <v>43981</v>
      </c>
      <c r="H15" s="128" t="s">
        <v>66</v>
      </c>
      <c r="I15" s="127">
        <v>3064000000</v>
      </c>
      <c r="J15" s="126" t="s">
        <v>407</v>
      </c>
      <c r="K15" s="125" t="s">
        <v>406</v>
      </c>
    </row>
    <row r="16" spans="1:11" ht="255" customHeight="1" thickBot="1">
      <c r="A16" s="1">
        <v>15</v>
      </c>
      <c r="B16" s="131" t="s">
        <v>90</v>
      </c>
      <c r="C16" s="7">
        <v>1199</v>
      </c>
      <c r="D16" s="130" t="s">
        <v>405</v>
      </c>
      <c r="E16" s="129" t="s">
        <v>404</v>
      </c>
      <c r="F16" s="10">
        <v>42522</v>
      </c>
      <c r="G16" s="10">
        <v>43981</v>
      </c>
      <c r="H16" s="128" t="s">
        <v>403</v>
      </c>
      <c r="I16" s="127">
        <v>1190000000</v>
      </c>
      <c r="J16" s="126" t="s">
        <v>402</v>
      </c>
      <c r="K16" s="125" t="s">
        <v>401</v>
      </c>
    </row>
    <row r="17" ht="12.75">
      <c r="I17" s="34"/>
    </row>
    <row r="18" ht="12.75">
      <c r="I18" s="34"/>
    </row>
    <row r="22" ht="12.75">
      <c r="I22" s="34"/>
    </row>
  </sheetData>
  <sheetProtection/>
  <mergeCells count="3">
    <mergeCell ref="D1:H1"/>
    <mergeCell ref="D2:H2"/>
    <mergeCell ref="B8:K8"/>
  </mergeCells>
  <dataValidations count="2">
    <dataValidation type="textLength" allowBlank="1" showInputMessage="1" showErrorMessage="1" promptTitle="Cualquier contenido" error="Escriba un texto " sqref="J11:K11 C11:E11 H11:H16">
      <formula1>0</formula1>
      <formula2>3500</formula2>
    </dataValidation>
    <dataValidation type="date" operator="notEqual" allowBlank="1" showInputMessage="1" showErrorMessage="1" promptTitle="Ingrese una fecha (AAAA/MM/DD)" errorTitle="Entrada no válida" error="Por favor escriba una fecha válida (AAAA/MM/DD)" sqref="F11:F16">
      <formula1>-1</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rgb="FFC00000"/>
    <outlinePr summaryBelow="0" summaryRight="0"/>
  </sheetPr>
  <dimension ref="A1:M40"/>
  <sheetViews>
    <sheetView zoomScalePageLayoutView="0" workbookViewId="0" topLeftCell="B1">
      <pane ySplit="3180" topLeftCell="A1" activePane="bottomLeft" state="split"/>
      <selection pane="topLeft" activeCell="E12" sqref="E12"/>
      <selection pane="bottomLeft" activeCell="E12" sqref="E12"/>
    </sheetView>
  </sheetViews>
  <sheetFormatPr defaultColWidth="0" defaultRowHeight="12.75"/>
  <cols>
    <col min="1" max="1" width="11.421875" style="0" customWidth="1"/>
    <col min="2" max="2" width="21.00390625" style="0" customWidth="1"/>
    <col min="3" max="3" width="25.00390625" style="0" customWidth="1"/>
    <col min="4" max="4" width="28.00390625" style="0" customWidth="1"/>
    <col min="5" max="5" width="36.8515625" style="0" customWidth="1"/>
    <col min="6" max="6" width="12.8515625" style="0" customWidth="1"/>
    <col min="7" max="7" width="16.421875" style="0" customWidth="1"/>
    <col min="8" max="8" width="14.7109375" style="0" customWidth="1"/>
    <col min="9" max="9" width="13.28125" style="0" customWidth="1"/>
    <col min="10" max="10" width="13.421875" style="0" customWidth="1"/>
    <col min="11" max="11" width="17.00390625" style="16" customWidth="1"/>
    <col min="12" max="12" width="17.8515625" style="16" customWidth="1"/>
    <col min="13" max="13" width="11.421875" style="0" customWidth="1"/>
    <col min="14" max="14" width="0" style="0" hidden="1" customWidth="1"/>
    <col min="15" max="16384" width="8.8515625" style="0" hidden="1" customWidth="1"/>
  </cols>
  <sheetData>
    <row r="1" spans="2:8" ht="12.75">
      <c r="B1" s="1" t="s">
        <v>5</v>
      </c>
      <c r="C1" s="1">
        <v>8</v>
      </c>
      <c r="D1" s="115" t="s">
        <v>6</v>
      </c>
      <c r="E1" s="116"/>
      <c r="F1" s="116"/>
      <c r="G1" s="116"/>
      <c r="H1" s="116"/>
    </row>
    <row r="2" spans="2:8" ht="12.75">
      <c r="B2" s="1" t="s">
        <v>7</v>
      </c>
      <c r="C2" s="1">
        <v>3811</v>
      </c>
      <c r="D2" s="115" t="s">
        <v>44</v>
      </c>
      <c r="E2" s="116"/>
      <c r="F2" s="116"/>
      <c r="G2" s="116"/>
      <c r="H2" s="116"/>
    </row>
    <row r="3" spans="2:3" ht="12.75">
      <c r="B3" s="1" t="s">
        <v>8</v>
      </c>
      <c r="C3" s="1">
        <v>1</v>
      </c>
    </row>
    <row r="4" spans="2:3" ht="12.75">
      <c r="B4" s="1" t="s">
        <v>9</v>
      </c>
      <c r="C4" s="1">
        <v>801</v>
      </c>
    </row>
    <row r="5" spans="2:3" ht="12.75">
      <c r="B5" s="1" t="s">
        <v>10</v>
      </c>
      <c r="C5" s="2">
        <v>42735</v>
      </c>
    </row>
    <row r="6" spans="2:4" ht="12.75">
      <c r="B6" s="1" t="s">
        <v>11</v>
      </c>
      <c r="C6" s="1">
        <v>6</v>
      </c>
      <c r="D6" s="1" t="s">
        <v>85</v>
      </c>
    </row>
    <row r="7" ht="12.75">
      <c r="M7" s="140"/>
    </row>
    <row r="8" spans="1:12" ht="12.75">
      <c r="A8" s="1" t="s">
        <v>13</v>
      </c>
      <c r="B8" s="115" t="s">
        <v>45</v>
      </c>
      <c r="C8" s="116"/>
      <c r="D8" s="116"/>
      <c r="E8" s="116"/>
      <c r="F8" s="116"/>
      <c r="G8" s="116"/>
      <c r="H8" s="116"/>
      <c r="I8" s="116"/>
      <c r="J8" s="116"/>
      <c r="K8" s="116"/>
      <c r="L8" s="116"/>
    </row>
    <row r="9" spans="3:12" ht="12.75">
      <c r="C9" s="1">
        <v>4</v>
      </c>
      <c r="D9" s="1">
        <v>8</v>
      </c>
      <c r="E9" s="1">
        <v>12</v>
      </c>
      <c r="F9" s="1">
        <v>16</v>
      </c>
      <c r="G9" s="1">
        <v>20</v>
      </c>
      <c r="H9" s="1">
        <v>24</v>
      </c>
      <c r="I9" s="1">
        <v>28</v>
      </c>
      <c r="J9" s="1">
        <v>32</v>
      </c>
      <c r="K9" s="1">
        <v>36</v>
      </c>
      <c r="L9" s="1">
        <v>40</v>
      </c>
    </row>
    <row r="10" spans="3:12" ht="31.5" customHeight="1">
      <c r="C10" s="30" t="s">
        <v>35</v>
      </c>
      <c r="D10" s="30" t="s">
        <v>46</v>
      </c>
      <c r="E10" s="30" t="s">
        <v>47</v>
      </c>
      <c r="F10" s="30" t="s">
        <v>48</v>
      </c>
      <c r="G10" s="30" t="s">
        <v>49</v>
      </c>
      <c r="H10" s="30" t="s">
        <v>50</v>
      </c>
      <c r="I10" s="30" t="s">
        <v>51</v>
      </c>
      <c r="J10" s="30" t="s">
        <v>52</v>
      </c>
      <c r="K10" s="30" t="s">
        <v>53</v>
      </c>
      <c r="L10" s="30" t="s">
        <v>54</v>
      </c>
    </row>
    <row r="11" spans="1:12" ht="204">
      <c r="A11" s="1">
        <v>11</v>
      </c>
      <c r="B11" s="133" t="s">
        <v>86</v>
      </c>
      <c r="C11" s="14">
        <v>770</v>
      </c>
      <c r="D11" s="15">
        <v>0.2</v>
      </c>
      <c r="E11" s="3" t="s">
        <v>0</v>
      </c>
      <c r="F11" s="139">
        <v>0</v>
      </c>
      <c r="G11" s="139">
        <v>0</v>
      </c>
      <c r="H11" s="139">
        <v>0</v>
      </c>
      <c r="I11" s="139">
        <v>0</v>
      </c>
      <c r="J11" s="139">
        <v>0</v>
      </c>
      <c r="K11" s="138">
        <v>0</v>
      </c>
      <c r="L11" s="138">
        <v>0.9</v>
      </c>
    </row>
    <row r="12" spans="1:12" ht="127.5">
      <c r="A12" s="1">
        <v>12</v>
      </c>
      <c r="B12" s="133" t="s">
        <v>87</v>
      </c>
      <c r="C12" s="14">
        <v>770</v>
      </c>
      <c r="D12" s="15">
        <v>0.2</v>
      </c>
      <c r="E12" s="3" t="s">
        <v>1</v>
      </c>
      <c r="F12" s="139">
        <v>0</v>
      </c>
      <c r="G12" s="139">
        <v>0</v>
      </c>
      <c r="H12" s="139">
        <v>0</v>
      </c>
      <c r="I12" s="139">
        <v>0</v>
      </c>
      <c r="J12" s="139">
        <v>0</v>
      </c>
      <c r="K12" s="138">
        <v>0</v>
      </c>
      <c r="L12" s="138">
        <v>0.77</v>
      </c>
    </row>
    <row r="13" spans="1:12" ht="114.75">
      <c r="A13" s="1">
        <v>13</v>
      </c>
      <c r="B13" s="133" t="s">
        <v>88</v>
      </c>
      <c r="C13" s="14">
        <v>770</v>
      </c>
      <c r="D13" s="15">
        <v>0.2</v>
      </c>
      <c r="E13" s="3" t="s">
        <v>2</v>
      </c>
      <c r="F13" s="139">
        <v>0</v>
      </c>
      <c r="G13" s="139">
        <v>0</v>
      </c>
      <c r="H13" s="139">
        <v>0</v>
      </c>
      <c r="I13" s="139">
        <v>0</v>
      </c>
      <c r="J13" s="139">
        <v>0</v>
      </c>
      <c r="K13" s="138">
        <v>0</v>
      </c>
      <c r="L13" s="138">
        <v>0.8</v>
      </c>
    </row>
    <row r="14" spans="1:12" ht="89.25">
      <c r="A14" s="1">
        <v>14</v>
      </c>
      <c r="B14" s="133" t="s">
        <v>89</v>
      </c>
      <c r="C14" s="14">
        <v>770</v>
      </c>
      <c r="D14" s="15">
        <v>0.2</v>
      </c>
      <c r="E14" s="3" t="s">
        <v>3</v>
      </c>
      <c r="F14" s="139">
        <v>0</v>
      </c>
      <c r="G14" s="139">
        <v>0</v>
      </c>
      <c r="H14" s="139">
        <v>0</v>
      </c>
      <c r="I14" s="139">
        <v>0</v>
      </c>
      <c r="J14" s="139">
        <v>0</v>
      </c>
      <c r="K14" s="138">
        <v>0</v>
      </c>
      <c r="L14" s="138">
        <v>0.8</v>
      </c>
    </row>
    <row r="15" spans="1:12" ht="51">
      <c r="A15" s="1">
        <v>15</v>
      </c>
      <c r="B15" s="133" t="s">
        <v>90</v>
      </c>
      <c r="C15" s="14">
        <v>770</v>
      </c>
      <c r="D15" s="15">
        <v>0.2</v>
      </c>
      <c r="E15" s="132" t="s">
        <v>137</v>
      </c>
      <c r="F15" s="139">
        <v>0</v>
      </c>
      <c r="G15" s="139">
        <v>0</v>
      </c>
      <c r="H15" s="139">
        <v>0</v>
      </c>
      <c r="I15" s="139">
        <v>0</v>
      </c>
      <c r="J15" s="139">
        <v>0</v>
      </c>
      <c r="K15" s="138">
        <v>0</v>
      </c>
      <c r="L15" s="138">
        <v>0.75</v>
      </c>
    </row>
    <row r="16" spans="1:12" ht="63.75">
      <c r="A16" s="1">
        <v>16</v>
      </c>
      <c r="B16" s="133" t="s">
        <v>91</v>
      </c>
      <c r="C16" s="14">
        <v>776</v>
      </c>
      <c r="D16" s="15">
        <v>0.2</v>
      </c>
      <c r="E16" s="132" t="s">
        <v>138</v>
      </c>
      <c r="F16" s="135">
        <v>1</v>
      </c>
      <c r="G16" s="135">
        <v>0.3626</v>
      </c>
      <c r="H16" s="136">
        <v>0</v>
      </c>
      <c r="I16" s="136">
        <v>0</v>
      </c>
      <c r="J16" s="136">
        <v>0</v>
      </c>
      <c r="K16" s="135">
        <v>0.36</v>
      </c>
      <c r="L16" s="135">
        <v>0.7768</v>
      </c>
    </row>
    <row r="17" spans="1:12" ht="38.25">
      <c r="A17" s="1">
        <v>17</v>
      </c>
      <c r="B17" s="133" t="s">
        <v>92</v>
      </c>
      <c r="C17" s="14">
        <v>776</v>
      </c>
      <c r="D17" s="15">
        <v>0.2</v>
      </c>
      <c r="E17" s="132" t="s">
        <v>139</v>
      </c>
      <c r="F17" s="136">
        <v>0</v>
      </c>
      <c r="G17" s="136">
        <v>0</v>
      </c>
      <c r="H17" s="136">
        <v>0</v>
      </c>
      <c r="I17" s="136">
        <v>0</v>
      </c>
      <c r="J17" s="136">
        <v>0</v>
      </c>
      <c r="K17" s="135">
        <v>0</v>
      </c>
      <c r="L17" s="135">
        <v>1</v>
      </c>
    </row>
    <row r="18" spans="1:12" ht="38.25">
      <c r="A18" s="1">
        <v>18</v>
      </c>
      <c r="B18" s="133" t="s">
        <v>93</v>
      </c>
      <c r="C18" s="14">
        <v>776</v>
      </c>
      <c r="D18" s="15">
        <v>0.2</v>
      </c>
      <c r="E18" s="132" t="s">
        <v>140</v>
      </c>
      <c r="F18" s="136">
        <v>26.72</v>
      </c>
      <c r="G18" s="136">
        <v>12.08</v>
      </c>
      <c r="H18" s="136">
        <v>0</v>
      </c>
      <c r="I18" s="136">
        <v>0</v>
      </c>
      <c r="J18" s="136">
        <v>0</v>
      </c>
      <c r="K18" s="135">
        <v>0.1208</v>
      </c>
      <c r="L18" s="135">
        <v>0.8536</v>
      </c>
    </row>
    <row r="19" spans="1:12" ht="63.75">
      <c r="A19" s="1">
        <v>19</v>
      </c>
      <c r="B19" s="133" t="s">
        <v>94</v>
      </c>
      <c r="C19" s="14">
        <v>776</v>
      </c>
      <c r="D19" s="15">
        <v>0.2</v>
      </c>
      <c r="E19" s="132" t="s">
        <v>141</v>
      </c>
      <c r="F19" s="137">
        <v>40</v>
      </c>
      <c r="G19" s="137">
        <v>40</v>
      </c>
      <c r="H19" s="136">
        <v>0</v>
      </c>
      <c r="I19" s="136">
        <v>0</v>
      </c>
      <c r="J19" s="136">
        <v>0</v>
      </c>
      <c r="K19" s="135">
        <v>1</v>
      </c>
      <c r="L19" s="135">
        <v>1</v>
      </c>
    </row>
    <row r="20" spans="1:12" ht="63.75">
      <c r="A20" s="1">
        <v>19</v>
      </c>
      <c r="B20" s="35" t="s">
        <v>94</v>
      </c>
      <c r="C20" s="14">
        <v>776</v>
      </c>
      <c r="D20" s="15">
        <v>0.2</v>
      </c>
      <c r="E20" s="132" t="s">
        <v>141</v>
      </c>
      <c r="F20" s="137">
        <v>100</v>
      </c>
      <c r="G20" s="137">
        <v>32</v>
      </c>
      <c r="H20" s="136">
        <v>0</v>
      </c>
      <c r="I20" s="136">
        <v>0</v>
      </c>
      <c r="J20" s="136">
        <v>0</v>
      </c>
      <c r="K20" s="135">
        <v>0.32</v>
      </c>
      <c r="L20" s="135">
        <v>0.32</v>
      </c>
    </row>
    <row r="21" spans="1:12" ht="25.5">
      <c r="A21" s="1">
        <v>20</v>
      </c>
      <c r="B21" s="133" t="s">
        <v>95</v>
      </c>
      <c r="C21" s="14">
        <v>1194</v>
      </c>
      <c r="D21" s="134">
        <v>0.17</v>
      </c>
      <c r="E21" s="132" t="s">
        <v>435</v>
      </c>
      <c r="F21" s="14">
        <f>+J21+I21</f>
        <v>12</v>
      </c>
      <c r="G21" s="14">
        <v>0</v>
      </c>
      <c r="H21" s="14">
        <v>0</v>
      </c>
      <c r="I21" s="14">
        <v>1.58</v>
      </c>
      <c r="J21" s="14">
        <v>10.42</v>
      </c>
      <c r="K21" s="15">
        <v>1</v>
      </c>
      <c r="L21" s="15">
        <v>1</v>
      </c>
    </row>
    <row r="22" spans="1:12" ht="25.5">
      <c r="A22" s="1">
        <v>21</v>
      </c>
      <c r="B22" s="133" t="s">
        <v>96</v>
      </c>
      <c r="C22" s="14">
        <v>1194</v>
      </c>
      <c r="D22" s="134">
        <v>0.17</v>
      </c>
      <c r="E22" s="132" t="s">
        <v>434</v>
      </c>
      <c r="F22" s="14">
        <f>+J22+I22</f>
        <v>12</v>
      </c>
      <c r="G22" s="14">
        <v>0</v>
      </c>
      <c r="H22" s="14">
        <v>0</v>
      </c>
      <c r="I22" s="14">
        <v>1.58</v>
      </c>
      <c r="J22" s="14">
        <v>10.42</v>
      </c>
      <c r="K22" s="15">
        <v>1</v>
      </c>
      <c r="L22" s="15">
        <v>1</v>
      </c>
    </row>
    <row r="23" spans="1:12" ht="38.25">
      <c r="A23" s="1">
        <v>22</v>
      </c>
      <c r="B23" s="133" t="s">
        <v>97</v>
      </c>
      <c r="C23" s="14">
        <v>1195</v>
      </c>
      <c r="D23" s="134">
        <v>0.17</v>
      </c>
      <c r="E23" s="132" t="s">
        <v>433</v>
      </c>
      <c r="F23" s="14">
        <v>1</v>
      </c>
      <c r="G23" s="14">
        <v>0</v>
      </c>
      <c r="H23" s="14">
        <v>0</v>
      </c>
      <c r="I23" s="14">
        <v>1</v>
      </c>
      <c r="J23" s="14">
        <v>1</v>
      </c>
      <c r="K23" s="15">
        <v>1</v>
      </c>
      <c r="L23" s="15">
        <v>1</v>
      </c>
    </row>
    <row r="24" spans="1:12" ht="38.25">
      <c r="A24" s="1">
        <v>23</v>
      </c>
      <c r="B24" s="133" t="s">
        <v>98</v>
      </c>
      <c r="C24" s="14">
        <v>1195</v>
      </c>
      <c r="D24" s="134">
        <v>0.17</v>
      </c>
      <c r="E24" s="132" t="s">
        <v>432</v>
      </c>
      <c r="F24" s="14">
        <v>100</v>
      </c>
      <c r="G24" s="14">
        <v>0</v>
      </c>
      <c r="H24" s="14">
        <v>0</v>
      </c>
      <c r="I24" s="14">
        <v>3.6</v>
      </c>
      <c r="J24" s="14">
        <f>100-3.6</f>
        <v>96.4</v>
      </c>
      <c r="K24" s="15">
        <v>1</v>
      </c>
      <c r="L24" s="15">
        <v>1</v>
      </c>
    </row>
    <row r="25" spans="1:12" ht="38.25">
      <c r="A25" s="1">
        <v>24</v>
      </c>
      <c r="B25" s="133" t="s">
        <v>99</v>
      </c>
      <c r="C25" s="14">
        <v>1195</v>
      </c>
      <c r="D25" s="134">
        <v>0.17</v>
      </c>
      <c r="E25" s="132" t="s">
        <v>431</v>
      </c>
      <c r="F25" s="14">
        <v>12</v>
      </c>
      <c r="G25" s="14">
        <v>0</v>
      </c>
      <c r="H25" s="14">
        <v>0</v>
      </c>
      <c r="I25" s="14">
        <v>2.34</v>
      </c>
      <c r="J25" s="14">
        <v>9.66</v>
      </c>
      <c r="K25" s="15">
        <v>1</v>
      </c>
      <c r="L25" s="15">
        <v>1</v>
      </c>
    </row>
    <row r="26" spans="1:12" ht="51">
      <c r="A26" s="1">
        <v>25</v>
      </c>
      <c r="B26" s="133" t="s">
        <v>100</v>
      </c>
      <c r="C26" s="14">
        <v>1195</v>
      </c>
      <c r="D26" s="134">
        <v>0.17</v>
      </c>
      <c r="E26" s="132" t="s">
        <v>430</v>
      </c>
      <c r="F26" s="14">
        <v>100</v>
      </c>
      <c r="G26" s="14">
        <v>0</v>
      </c>
      <c r="H26" s="14">
        <v>0</v>
      </c>
      <c r="I26" s="14">
        <v>45.5</v>
      </c>
      <c r="J26" s="14">
        <f>100-I26</f>
        <v>54.5</v>
      </c>
      <c r="K26" s="15">
        <v>1</v>
      </c>
      <c r="L26" s="15">
        <v>1</v>
      </c>
    </row>
    <row r="27" spans="1:12" ht="38.25">
      <c r="A27" s="1">
        <v>26</v>
      </c>
      <c r="B27" s="133" t="s">
        <v>101</v>
      </c>
      <c r="C27" s="14">
        <v>1195</v>
      </c>
      <c r="D27" s="134">
        <v>0.17</v>
      </c>
      <c r="E27" s="132" t="s">
        <v>429</v>
      </c>
      <c r="F27" s="14">
        <v>10</v>
      </c>
      <c r="G27" s="14">
        <v>0</v>
      </c>
      <c r="H27" s="14">
        <v>0</v>
      </c>
      <c r="I27" s="14">
        <v>5.91</v>
      </c>
      <c r="J27" s="14">
        <f>10-I27</f>
        <v>4.09</v>
      </c>
      <c r="K27" s="15">
        <v>1</v>
      </c>
      <c r="L27" s="15">
        <v>1</v>
      </c>
    </row>
    <row r="28" spans="1:12" ht="25.5">
      <c r="A28" s="1">
        <v>27</v>
      </c>
      <c r="B28" s="133" t="s">
        <v>102</v>
      </c>
      <c r="C28" s="14">
        <v>1195</v>
      </c>
      <c r="D28" s="134">
        <v>0.17</v>
      </c>
      <c r="E28" s="132" t="s">
        <v>428</v>
      </c>
      <c r="F28" s="14">
        <v>100</v>
      </c>
      <c r="G28" s="14">
        <v>0</v>
      </c>
      <c r="H28" s="14">
        <v>0</v>
      </c>
      <c r="I28" s="14">
        <v>0</v>
      </c>
      <c r="J28" s="14">
        <v>100</v>
      </c>
      <c r="K28" s="15">
        <v>1</v>
      </c>
      <c r="L28" s="15">
        <v>1</v>
      </c>
    </row>
    <row r="29" spans="1:12" ht="25.5">
      <c r="A29" s="1">
        <v>28</v>
      </c>
      <c r="B29" s="133" t="s">
        <v>103</v>
      </c>
      <c r="C29" s="14">
        <v>1196</v>
      </c>
      <c r="D29" s="15">
        <v>0.5</v>
      </c>
      <c r="E29" s="132" t="s">
        <v>427</v>
      </c>
      <c r="F29" s="14">
        <v>5</v>
      </c>
      <c r="G29" s="14">
        <v>0</v>
      </c>
      <c r="H29" s="14">
        <v>0</v>
      </c>
      <c r="I29" s="14">
        <v>0</v>
      </c>
      <c r="J29" s="15">
        <v>0.05</v>
      </c>
      <c r="K29" s="15">
        <v>1</v>
      </c>
      <c r="L29" s="15">
        <v>1</v>
      </c>
    </row>
    <row r="30" spans="1:12" ht="38.25">
      <c r="A30" s="1">
        <v>29</v>
      </c>
      <c r="B30" s="133" t="s">
        <v>104</v>
      </c>
      <c r="C30" s="14">
        <v>1196</v>
      </c>
      <c r="D30" s="15">
        <v>0.5</v>
      </c>
      <c r="E30" s="132" t="s">
        <v>426</v>
      </c>
      <c r="F30" s="14">
        <v>8</v>
      </c>
      <c r="G30" s="14">
        <v>0</v>
      </c>
      <c r="H30" s="14">
        <v>0</v>
      </c>
      <c r="I30" s="14">
        <v>0</v>
      </c>
      <c r="J30" s="14">
        <v>8</v>
      </c>
      <c r="K30" s="15">
        <v>1</v>
      </c>
      <c r="L30" s="15">
        <v>1</v>
      </c>
    </row>
    <row r="31" spans="1:12" ht="114.75">
      <c r="A31" s="1">
        <v>30</v>
      </c>
      <c r="B31" s="133" t="s">
        <v>105</v>
      </c>
      <c r="C31" s="14">
        <v>1199</v>
      </c>
      <c r="D31" s="15">
        <v>0.2</v>
      </c>
      <c r="E31" s="132" t="s">
        <v>425</v>
      </c>
      <c r="F31" s="14">
        <v>557</v>
      </c>
      <c r="G31" s="14">
        <v>0</v>
      </c>
      <c r="H31" s="14">
        <v>0</v>
      </c>
      <c r="I31" s="14">
        <v>0</v>
      </c>
      <c r="J31" s="14">
        <v>0</v>
      </c>
      <c r="K31" s="15">
        <v>0</v>
      </c>
      <c r="L31" s="15">
        <v>0</v>
      </c>
    </row>
    <row r="32" spans="1:12" ht="127.5">
      <c r="A32" s="1">
        <v>31</v>
      </c>
      <c r="B32" s="133" t="s">
        <v>106</v>
      </c>
      <c r="C32" s="14">
        <v>1199</v>
      </c>
      <c r="D32" s="15">
        <v>0.2</v>
      </c>
      <c r="E32" s="132" t="s">
        <v>1</v>
      </c>
      <c r="F32" s="14">
        <v>57</v>
      </c>
      <c r="G32" s="14">
        <v>0</v>
      </c>
      <c r="H32" s="14">
        <v>0</v>
      </c>
      <c r="I32" s="14">
        <v>0</v>
      </c>
      <c r="J32" s="14">
        <v>0</v>
      </c>
      <c r="K32" s="15">
        <v>0</v>
      </c>
      <c r="L32" s="15">
        <v>0</v>
      </c>
    </row>
    <row r="33" spans="1:12" ht="140.25">
      <c r="A33" s="1">
        <v>32</v>
      </c>
      <c r="B33" s="133" t="s">
        <v>107</v>
      </c>
      <c r="C33" s="14">
        <v>1199</v>
      </c>
      <c r="D33" s="15">
        <v>0.2</v>
      </c>
      <c r="E33" s="132" t="s">
        <v>424</v>
      </c>
      <c r="F33" s="14">
        <v>1</v>
      </c>
      <c r="G33" s="14">
        <v>0</v>
      </c>
      <c r="H33" s="14">
        <v>0</v>
      </c>
      <c r="I33" s="14">
        <v>0</v>
      </c>
      <c r="J33" s="14">
        <v>0</v>
      </c>
      <c r="K33" s="15">
        <v>0</v>
      </c>
      <c r="L33" s="15">
        <v>0</v>
      </c>
    </row>
    <row r="34" spans="1:12" ht="89.25">
      <c r="A34" s="1">
        <v>33</v>
      </c>
      <c r="B34" s="133" t="s">
        <v>108</v>
      </c>
      <c r="C34" s="14">
        <v>1199</v>
      </c>
      <c r="D34" s="15">
        <v>0.2</v>
      </c>
      <c r="E34" s="132" t="s">
        <v>423</v>
      </c>
      <c r="F34" s="14">
        <v>1</v>
      </c>
      <c r="G34" s="14">
        <v>0</v>
      </c>
      <c r="H34" s="14">
        <v>0</v>
      </c>
      <c r="I34" s="14">
        <v>1</v>
      </c>
      <c r="J34" s="14">
        <v>1</v>
      </c>
      <c r="K34" s="15">
        <v>1</v>
      </c>
      <c r="L34" s="15">
        <v>1</v>
      </c>
    </row>
    <row r="35" spans="1:12" ht="51">
      <c r="A35" s="1">
        <v>34</v>
      </c>
      <c r="B35" s="133" t="s">
        <v>109</v>
      </c>
      <c r="C35" s="14">
        <v>1199</v>
      </c>
      <c r="D35" s="15">
        <v>0.2</v>
      </c>
      <c r="E35" s="132" t="s">
        <v>422</v>
      </c>
      <c r="F35" s="14">
        <v>1</v>
      </c>
      <c r="G35" s="14">
        <v>0</v>
      </c>
      <c r="H35" s="14">
        <v>0</v>
      </c>
      <c r="I35" s="14">
        <v>0</v>
      </c>
      <c r="J35" s="14">
        <v>1</v>
      </c>
      <c r="K35" s="15">
        <v>1</v>
      </c>
      <c r="L35" s="15">
        <v>1</v>
      </c>
    </row>
    <row r="36" ht="12.75">
      <c r="K36"/>
    </row>
    <row r="37" ht="12.75">
      <c r="K37"/>
    </row>
    <row r="38" ht="12.75">
      <c r="K38"/>
    </row>
    <row r="39" ht="12.75">
      <c r="K39"/>
    </row>
    <row r="40" ht="12.75">
      <c r="K40"/>
    </row>
  </sheetData>
  <sheetProtection/>
  <mergeCells count="3">
    <mergeCell ref="D1:H1"/>
    <mergeCell ref="D2:H2"/>
    <mergeCell ref="B8:L8"/>
  </mergeCells>
  <dataValidations count="2">
    <dataValidation type="textLength" allowBlank="1" showInputMessage="1" showErrorMessage="1" promptTitle="Cualquier contenido" error="Escriba un texto " sqref="E11 C11:C35">
      <formula1>0</formula1>
      <formula2>3500</formula2>
    </dataValidation>
    <dataValidation type="decimal" allowBlank="1" showInputMessage="1" showErrorMessage="1" promptTitle="Escriba un número en esta casilla" errorTitle="Entrada no válida" error="Por favor escriba un número" sqref="F11:F14 I11:J14 D11:D16 G11:H35 K11:L35">
      <formula1>-1.7976931348623157E+308</formula1>
      <formula2>1.7976931348623157E+308</formula2>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tabColor rgb="FFC00000"/>
    <outlinePr summaryBelow="0" summaryRight="0"/>
  </sheetPr>
  <dimension ref="A1:F223"/>
  <sheetViews>
    <sheetView tabSelected="1" zoomScale="148" zoomScaleNormal="148" zoomScalePageLayoutView="0" workbookViewId="0" topLeftCell="A1">
      <selection activeCell="C5" sqref="C5"/>
    </sheetView>
  </sheetViews>
  <sheetFormatPr defaultColWidth="12.28125" defaultRowHeight="12.75"/>
  <cols>
    <col min="1" max="1" width="11.421875" style="0" customWidth="1"/>
    <col min="2" max="2" width="17.00390625" style="0" customWidth="1"/>
    <col min="3" max="3" width="25.00390625" style="0" customWidth="1"/>
    <col min="4" max="4" width="27.00390625" style="0" customWidth="1"/>
    <col min="5" max="5" width="42.7109375" style="0" customWidth="1"/>
    <col min="6" max="6" width="21.8515625" style="0" customWidth="1"/>
  </cols>
  <sheetData>
    <row r="1" spans="2:6" ht="12.75">
      <c r="B1" s="1" t="s">
        <v>5</v>
      </c>
      <c r="C1" s="1">
        <v>8</v>
      </c>
      <c r="D1" s="115" t="s">
        <v>6</v>
      </c>
      <c r="E1" s="116"/>
      <c r="F1" s="116"/>
    </row>
    <row r="2" spans="2:6" ht="12.75">
      <c r="B2" s="1" t="s">
        <v>7</v>
      </c>
      <c r="C2" s="1">
        <v>3812</v>
      </c>
      <c r="D2" s="115" t="s">
        <v>55</v>
      </c>
      <c r="E2" s="116"/>
      <c r="F2" s="116"/>
    </row>
    <row r="3" spans="2:3" ht="12.75">
      <c r="B3" s="1" t="s">
        <v>8</v>
      </c>
      <c r="C3" s="1">
        <v>1</v>
      </c>
    </row>
    <row r="4" spans="2:3" ht="12.75">
      <c r="B4" s="1" t="s">
        <v>9</v>
      </c>
      <c r="C4" s="1">
        <v>801</v>
      </c>
    </row>
    <row r="5" spans="2:3" ht="12.75">
      <c r="B5" s="1" t="s">
        <v>10</v>
      </c>
      <c r="C5" s="2">
        <v>42735</v>
      </c>
    </row>
    <row r="6" spans="2:4" ht="12.75">
      <c r="B6" s="1" t="s">
        <v>11</v>
      </c>
      <c r="C6" s="1">
        <v>6</v>
      </c>
      <c r="D6" s="1" t="s">
        <v>85</v>
      </c>
    </row>
    <row r="8" spans="1:6" ht="12.75">
      <c r="A8" s="1" t="s">
        <v>13</v>
      </c>
      <c r="B8" s="115" t="s">
        <v>56</v>
      </c>
      <c r="C8" s="116"/>
      <c r="D8" s="116"/>
      <c r="E8" s="116"/>
      <c r="F8" s="116"/>
    </row>
    <row r="9" spans="3:6" ht="12.75">
      <c r="C9" s="1">
        <v>4</v>
      </c>
      <c r="D9" s="1">
        <v>8</v>
      </c>
      <c r="E9" s="1">
        <v>12</v>
      </c>
      <c r="F9" s="1">
        <v>16</v>
      </c>
    </row>
    <row r="10" spans="3:6" ht="12.75">
      <c r="C10" s="1" t="s">
        <v>35</v>
      </c>
      <c r="D10" s="1" t="s">
        <v>57</v>
      </c>
      <c r="E10" s="1" t="s">
        <v>58</v>
      </c>
      <c r="F10" s="1" t="s">
        <v>59</v>
      </c>
    </row>
    <row r="11" spans="1:6" ht="51">
      <c r="A11" s="1">
        <v>11</v>
      </c>
      <c r="B11" s="36" t="s">
        <v>86</v>
      </c>
      <c r="C11" s="26">
        <v>776</v>
      </c>
      <c r="D11" s="25" t="s">
        <v>963</v>
      </c>
      <c r="E11" s="27" t="s">
        <v>962</v>
      </c>
      <c r="F11" s="141">
        <v>220024160</v>
      </c>
    </row>
    <row r="12" spans="1:6" ht="51">
      <c r="A12" s="1">
        <v>12</v>
      </c>
      <c r="B12" s="36" t="s">
        <v>87</v>
      </c>
      <c r="C12" s="26">
        <v>776</v>
      </c>
      <c r="D12" s="25" t="s">
        <v>961</v>
      </c>
      <c r="E12" s="27" t="s">
        <v>960</v>
      </c>
      <c r="F12" s="141">
        <v>429565801</v>
      </c>
    </row>
    <row r="13" spans="1:6" ht="102">
      <c r="A13" s="1">
        <v>13</v>
      </c>
      <c r="B13" s="36" t="s">
        <v>88</v>
      </c>
      <c r="C13" s="26">
        <v>776</v>
      </c>
      <c r="D13" s="25" t="s">
        <v>959</v>
      </c>
      <c r="E13" s="27" t="s">
        <v>958</v>
      </c>
      <c r="F13" s="141">
        <v>40800000</v>
      </c>
    </row>
    <row r="14" spans="1:6" ht="102">
      <c r="A14" s="1">
        <v>14</v>
      </c>
      <c r="B14" s="36" t="s">
        <v>89</v>
      </c>
      <c r="C14" s="26">
        <v>776</v>
      </c>
      <c r="D14" s="25" t="s">
        <v>957</v>
      </c>
      <c r="E14" s="27" t="s">
        <v>956</v>
      </c>
      <c r="F14" s="141">
        <v>42000000</v>
      </c>
    </row>
    <row r="15" spans="1:6" ht="102">
      <c r="A15" s="1">
        <v>15</v>
      </c>
      <c r="B15" s="36" t="s">
        <v>90</v>
      </c>
      <c r="C15" s="26">
        <v>776</v>
      </c>
      <c r="D15" s="25" t="s">
        <v>955</v>
      </c>
      <c r="E15" s="27" t="s">
        <v>954</v>
      </c>
      <c r="F15" s="141">
        <v>40800000</v>
      </c>
    </row>
    <row r="16" spans="1:6" ht="108">
      <c r="A16" s="1">
        <v>16</v>
      </c>
      <c r="B16" s="36" t="s">
        <v>91</v>
      </c>
      <c r="C16" s="26">
        <v>776</v>
      </c>
      <c r="D16" s="25" t="s">
        <v>953</v>
      </c>
      <c r="E16" s="27" t="s">
        <v>952</v>
      </c>
      <c r="F16" s="141">
        <v>40800000</v>
      </c>
    </row>
    <row r="17" spans="1:6" ht="89.25">
      <c r="A17" s="1">
        <v>17</v>
      </c>
      <c r="B17" s="36" t="s">
        <v>92</v>
      </c>
      <c r="C17" s="26">
        <v>776</v>
      </c>
      <c r="D17" s="25" t="s">
        <v>951</v>
      </c>
      <c r="E17" s="27" t="s">
        <v>950</v>
      </c>
      <c r="F17" s="141">
        <v>5000000</v>
      </c>
    </row>
    <row r="18" spans="1:6" ht="204">
      <c r="A18" s="1">
        <v>18</v>
      </c>
      <c r="B18" s="36" t="s">
        <v>93</v>
      </c>
      <c r="C18" s="26">
        <v>776</v>
      </c>
      <c r="D18" s="25" t="s">
        <v>949</v>
      </c>
      <c r="E18" s="27" t="s">
        <v>947</v>
      </c>
      <c r="F18" s="141">
        <v>1931400</v>
      </c>
    </row>
    <row r="19" spans="1:6" ht="204">
      <c r="A19" s="1">
        <v>19</v>
      </c>
      <c r="B19" s="36" t="s">
        <v>94</v>
      </c>
      <c r="C19" s="26">
        <v>776</v>
      </c>
      <c r="D19" s="25" t="s">
        <v>948</v>
      </c>
      <c r="E19" s="27" t="s">
        <v>947</v>
      </c>
      <c r="F19" s="141">
        <v>1500000</v>
      </c>
    </row>
    <row r="20" spans="1:6" ht="76.5">
      <c r="A20" s="1">
        <v>20</v>
      </c>
      <c r="B20" s="36" t="s">
        <v>95</v>
      </c>
      <c r="C20" s="26">
        <v>776</v>
      </c>
      <c r="D20" s="25" t="s">
        <v>946</v>
      </c>
      <c r="E20" s="27" t="s">
        <v>945</v>
      </c>
      <c r="F20" s="141">
        <v>2304656</v>
      </c>
    </row>
    <row r="21" spans="1:6" ht="76.5">
      <c r="A21" s="1">
        <v>21</v>
      </c>
      <c r="B21" s="36" t="s">
        <v>96</v>
      </c>
      <c r="C21" s="26">
        <v>776</v>
      </c>
      <c r="D21" s="25" t="s">
        <v>944</v>
      </c>
      <c r="E21" s="27" t="s">
        <v>943</v>
      </c>
      <c r="F21" s="141">
        <v>3000000</v>
      </c>
    </row>
    <row r="22" spans="1:6" ht="140.25">
      <c r="A22" s="1">
        <v>22</v>
      </c>
      <c r="B22" s="36" t="s">
        <v>97</v>
      </c>
      <c r="C22" s="26">
        <v>776</v>
      </c>
      <c r="D22" s="25" t="s">
        <v>942</v>
      </c>
      <c r="E22" s="27" t="s">
        <v>941</v>
      </c>
      <c r="F22" s="141">
        <v>4000000</v>
      </c>
    </row>
    <row r="23" spans="1:6" ht="204">
      <c r="A23" s="1">
        <v>23</v>
      </c>
      <c r="B23" s="36" t="s">
        <v>98</v>
      </c>
      <c r="C23" s="26">
        <v>776</v>
      </c>
      <c r="D23" s="25" t="s">
        <v>940</v>
      </c>
      <c r="E23" s="27" t="s">
        <v>939</v>
      </c>
      <c r="F23" s="141">
        <v>42000000</v>
      </c>
    </row>
    <row r="24" spans="1:6" ht="51">
      <c r="A24" s="1">
        <v>24</v>
      </c>
      <c r="B24" s="36" t="s">
        <v>99</v>
      </c>
      <c r="C24" s="26">
        <v>776</v>
      </c>
      <c r="D24" s="25" t="s">
        <v>938</v>
      </c>
      <c r="E24" s="27" t="s">
        <v>937</v>
      </c>
      <c r="F24" s="141">
        <v>22400000</v>
      </c>
    </row>
    <row r="25" spans="1:6" ht="127.5">
      <c r="A25" s="1">
        <v>25</v>
      </c>
      <c r="B25" s="36" t="s">
        <v>100</v>
      </c>
      <c r="C25" s="26">
        <v>776</v>
      </c>
      <c r="D25" s="25" t="s">
        <v>936</v>
      </c>
      <c r="E25" s="27" t="s">
        <v>928</v>
      </c>
      <c r="F25" s="141">
        <v>12600000</v>
      </c>
    </row>
    <row r="26" spans="1:6" ht="127.5">
      <c r="A26" s="1">
        <v>26</v>
      </c>
      <c r="B26" s="36" t="s">
        <v>101</v>
      </c>
      <c r="C26" s="26">
        <v>776</v>
      </c>
      <c r="D26" s="25" t="s">
        <v>935</v>
      </c>
      <c r="E26" s="27" t="s">
        <v>931</v>
      </c>
      <c r="F26" s="141">
        <v>12600000</v>
      </c>
    </row>
    <row r="27" spans="1:6" ht="127.5">
      <c r="A27" s="1">
        <v>27</v>
      </c>
      <c r="B27" s="36" t="s">
        <v>102</v>
      </c>
      <c r="C27" s="26">
        <v>776</v>
      </c>
      <c r="D27" s="25" t="s">
        <v>934</v>
      </c>
      <c r="E27" s="27" t="s">
        <v>931</v>
      </c>
      <c r="F27" s="141">
        <v>12600000</v>
      </c>
    </row>
    <row r="28" spans="1:6" ht="127.5">
      <c r="A28" s="1">
        <v>28</v>
      </c>
      <c r="B28" s="36" t="s">
        <v>103</v>
      </c>
      <c r="C28" s="26">
        <v>776</v>
      </c>
      <c r="D28" s="25" t="s">
        <v>933</v>
      </c>
      <c r="E28" s="27" t="s">
        <v>931</v>
      </c>
      <c r="F28" s="141">
        <v>12600000</v>
      </c>
    </row>
    <row r="29" spans="1:6" ht="127.5">
      <c r="A29" s="1">
        <v>29</v>
      </c>
      <c r="B29" s="36" t="s">
        <v>104</v>
      </c>
      <c r="C29" s="26">
        <v>776</v>
      </c>
      <c r="D29" s="25" t="s">
        <v>932</v>
      </c>
      <c r="E29" s="27" t="s">
        <v>931</v>
      </c>
      <c r="F29" s="141">
        <v>12600000</v>
      </c>
    </row>
    <row r="30" spans="1:6" ht="127.5">
      <c r="A30" s="1">
        <v>30</v>
      </c>
      <c r="B30" s="36" t="s">
        <v>105</v>
      </c>
      <c r="C30" s="26">
        <v>776</v>
      </c>
      <c r="D30" s="25" t="s">
        <v>930</v>
      </c>
      <c r="E30" s="27" t="s">
        <v>928</v>
      </c>
      <c r="F30" s="141">
        <v>10500000</v>
      </c>
    </row>
    <row r="31" spans="1:6" ht="127.5">
      <c r="A31" s="1">
        <v>31</v>
      </c>
      <c r="B31" s="36" t="s">
        <v>106</v>
      </c>
      <c r="C31" s="26">
        <v>776</v>
      </c>
      <c r="D31" s="25" t="s">
        <v>929</v>
      </c>
      <c r="E31" s="27" t="s">
        <v>928</v>
      </c>
      <c r="F31" s="141">
        <v>10500000</v>
      </c>
    </row>
    <row r="32" spans="1:6" ht="191.25">
      <c r="A32" s="1">
        <v>32</v>
      </c>
      <c r="B32" s="36" t="s">
        <v>107</v>
      </c>
      <c r="C32" s="26">
        <v>776</v>
      </c>
      <c r="D32" s="25" t="s">
        <v>927</v>
      </c>
      <c r="E32" s="27" t="s">
        <v>926</v>
      </c>
      <c r="F32" s="141">
        <v>36000000</v>
      </c>
    </row>
    <row r="33" spans="1:6" ht="204">
      <c r="A33" s="1">
        <v>33</v>
      </c>
      <c r="B33" s="36" t="s">
        <v>108</v>
      </c>
      <c r="C33" s="26">
        <v>776</v>
      </c>
      <c r="D33" s="25" t="s">
        <v>925</v>
      </c>
      <c r="E33" s="27" t="s">
        <v>923</v>
      </c>
      <c r="F33" s="141">
        <v>48000000</v>
      </c>
    </row>
    <row r="34" spans="1:6" ht="204">
      <c r="A34" s="1">
        <v>34</v>
      </c>
      <c r="B34" s="36" t="s">
        <v>109</v>
      </c>
      <c r="C34" s="26">
        <v>776</v>
      </c>
      <c r="D34" s="25" t="s">
        <v>924</v>
      </c>
      <c r="E34" s="27" t="s">
        <v>923</v>
      </c>
      <c r="F34" s="141">
        <v>48000000</v>
      </c>
    </row>
    <row r="35" spans="1:6" ht="89.25">
      <c r="A35" s="1">
        <v>35</v>
      </c>
      <c r="B35" s="36" t="s">
        <v>110</v>
      </c>
      <c r="C35" s="26">
        <v>1194</v>
      </c>
      <c r="D35" s="25" t="s">
        <v>922</v>
      </c>
      <c r="E35" s="27" t="s">
        <v>921</v>
      </c>
      <c r="F35" s="141">
        <v>27200000</v>
      </c>
    </row>
    <row r="36" spans="1:6" ht="76.5">
      <c r="A36" s="1">
        <v>36</v>
      </c>
      <c r="B36" s="36" t="s">
        <v>111</v>
      </c>
      <c r="C36" s="26">
        <v>1194</v>
      </c>
      <c r="D36" s="25" t="s">
        <v>920</v>
      </c>
      <c r="E36" s="27" t="s">
        <v>919</v>
      </c>
      <c r="F36" s="141">
        <v>61670683</v>
      </c>
    </row>
    <row r="37" spans="1:6" ht="63.75">
      <c r="A37" s="1">
        <v>37</v>
      </c>
      <c r="B37" s="36" t="s">
        <v>112</v>
      </c>
      <c r="C37" s="26">
        <v>1194</v>
      </c>
      <c r="D37" s="25" t="s">
        <v>918</v>
      </c>
      <c r="E37" s="27" t="s">
        <v>917</v>
      </c>
      <c r="F37" s="141">
        <v>18659064</v>
      </c>
    </row>
    <row r="38" spans="1:6" ht="51">
      <c r="A38" s="1">
        <v>38</v>
      </c>
      <c r="B38" s="36" t="s">
        <v>113</v>
      </c>
      <c r="C38" s="26">
        <v>1194</v>
      </c>
      <c r="D38" s="25" t="s">
        <v>916</v>
      </c>
      <c r="E38" s="27" t="s">
        <v>915</v>
      </c>
      <c r="F38" s="141">
        <v>19613978</v>
      </c>
    </row>
    <row r="39" spans="1:6" ht="114.75">
      <c r="A39" s="1">
        <v>39</v>
      </c>
      <c r="B39" s="36" t="s">
        <v>114</v>
      </c>
      <c r="C39" s="26">
        <v>1194</v>
      </c>
      <c r="D39" s="25" t="s">
        <v>914</v>
      </c>
      <c r="E39" s="27" t="s">
        <v>913</v>
      </c>
      <c r="F39" s="141">
        <v>391036000</v>
      </c>
    </row>
    <row r="40" spans="1:6" ht="63.75">
      <c r="A40" s="1">
        <v>40</v>
      </c>
      <c r="B40" s="36" t="s">
        <v>115</v>
      </c>
      <c r="C40" s="26">
        <v>1194</v>
      </c>
      <c r="D40" s="25" t="s">
        <v>912</v>
      </c>
      <c r="E40" s="27" t="s">
        <v>911</v>
      </c>
      <c r="F40" s="141">
        <v>554259529</v>
      </c>
    </row>
    <row r="41" spans="1:6" ht="51">
      <c r="A41" s="1">
        <v>41</v>
      </c>
      <c r="B41" s="36" t="s">
        <v>116</v>
      </c>
      <c r="C41" s="26">
        <v>1194</v>
      </c>
      <c r="D41" s="25" t="s">
        <v>910</v>
      </c>
      <c r="E41" s="27" t="s">
        <v>909</v>
      </c>
      <c r="F41" s="141">
        <v>25620502</v>
      </c>
    </row>
    <row r="42" spans="1:6" ht="102">
      <c r="A42" s="1">
        <v>42</v>
      </c>
      <c r="B42" s="36" t="s">
        <v>117</v>
      </c>
      <c r="C42" s="26">
        <v>1194</v>
      </c>
      <c r="D42" s="25" t="s">
        <v>908</v>
      </c>
      <c r="E42" s="27" t="s">
        <v>907</v>
      </c>
      <c r="F42" s="141">
        <v>18666666</v>
      </c>
    </row>
    <row r="43" spans="1:6" ht="89.25">
      <c r="A43" s="1">
        <v>43</v>
      </c>
      <c r="B43" s="36" t="s">
        <v>118</v>
      </c>
      <c r="C43" s="26">
        <v>1194</v>
      </c>
      <c r="D43" s="25" t="s">
        <v>906</v>
      </c>
      <c r="E43" s="27" t="s">
        <v>905</v>
      </c>
      <c r="F43" s="141">
        <v>21000000</v>
      </c>
    </row>
    <row r="44" spans="1:6" ht="127.5">
      <c r="A44" s="1">
        <v>44</v>
      </c>
      <c r="B44" s="36" t="s">
        <v>119</v>
      </c>
      <c r="C44" s="26">
        <v>1194</v>
      </c>
      <c r="D44" s="25" t="s">
        <v>904</v>
      </c>
      <c r="E44" s="27" t="s">
        <v>903</v>
      </c>
      <c r="F44" s="141">
        <v>36000000</v>
      </c>
    </row>
    <row r="45" spans="1:6" ht="102">
      <c r="A45" s="1">
        <v>45</v>
      </c>
      <c r="B45" s="36" t="s">
        <v>120</v>
      </c>
      <c r="C45" s="26">
        <v>1194</v>
      </c>
      <c r="D45" s="25" t="s">
        <v>902</v>
      </c>
      <c r="E45" s="27" t="s">
        <v>901</v>
      </c>
      <c r="F45" s="141">
        <v>22750000</v>
      </c>
    </row>
    <row r="46" spans="1:6" ht="89.25">
      <c r="A46" s="1">
        <v>46</v>
      </c>
      <c r="B46" s="36" t="s">
        <v>121</v>
      </c>
      <c r="C46" s="26">
        <v>1194</v>
      </c>
      <c r="D46" s="25" t="s">
        <v>900</v>
      </c>
      <c r="E46" s="27" t="s">
        <v>899</v>
      </c>
      <c r="F46" s="141">
        <v>13000000</v>
      </c>
    </row>
    <row r="47" spans="1:6" ht="153">
      <c r="A47" s="1">
        <v>47</v>
      </c>
      <c r="B47" s="36" t="s">
        <v>142</v>
      </c>
      <c r="C47" s="26">
        <v>1194</v>
      </c>
      <c r="D47" s="25" t="s">
        <v>898</v>
      </c>
      <c r="E47" s="27" t="s">
        <v>897</v>
      </c>
      <c r="F47" s="141">
        <v>10200000</v>
      </c>
    </row>
    <row r="48" spans="1:6" ht="140.25">
      <c r="A48" s="1">
        <v>48</v>
      </c>
      <c r="B48" s="36" t="s">
        <v>143</v>
      </c>
      <c r="C48" s="26">
        <v>1194</v>
      </c>
      <c r="D48" s="25" t="s">
        <v>896</v>
      </c>
      <c r="E48" s="27" t="s">
        <v>895</v>
      </c>
      <c r="F48" s="141">
        <v>10200000</v>
      </c>
    </row>
    <row r="49" spans="1:6" ht="127.5">
      <c r="A49" s="1">
        <v>49</v>
      </c>
      <c r="B49" s="36" t="s">
        <v>144</v>
      </c>
      <c r="C49" s="26">
        <v>1194</v>
      </c>
      <c r="D49" s="25" t="s">
        <v>894</v>
      </c>
      <c r="E49" s="27" t="s">
        <v>893</v>
      </c>
      <c r="F49" s="141">
        <v>10200000</v>
      </c>
    </row>
    <row r="50" spans="1:6" ht="127.5">
      <c r="A50" s="1">
        <v>50</v>
      </c>
      <c r="B50" s="36" t="s">
        <v>145</v>
      </c>
      <c r="C50" s="26">
        <v>1194</v>
      </c>
      <c r="D50" s="25" t="s">
        <v>892</v>
      </c>
      <c r="E50" s="27" t="s">
        <v>891</v>
      </c>
      <c r="F50" s="141">
        <v>9750000</v>
      </c>
    </row>
    <row r="51" spans="1:6" ht="114.75">
      <c r="A51" s="1">
        <v>51</v>
      </c>
      <c r="B51" s="36" t="s">
        <v>146</v>
      </c>
      <c r="C51" s="26">
        <v>1194</v>
      </c>
      <c r="D51" s="25" t="s">
        <v>890</v>
      </c>
      <c r="E51" s="27" t="s">
        <v>889</v>
      </c>
      <c r="F51" s="141">
        <v>9000000</v>
      </c>
    </row>
    <row r="52" spans="1:6" ht="114.75">
      <c r="A52" s="1">
        <v>52</v>
      </c>
      <c r="B52" s="36" t="s">
        <v>147</v>
      </c>
      <c r="C52" s="26">
        <v>1194</v>
      </c>
      <c r="D52" s="25" t="s">
        <v>888</v>
      </c>
      <c r="E52" s="27" t="s">
        <v>887</v>
      </c>
      <c r="F52" s="141">
        <v>7000000</v>
      </c>
    </row>
    <row r="53" spans="1:6" ht="102">
      <c r="A53" s="1">
        <v>53</v>
      </c>
      <c r="B53" s="36" t="s">
        <v>148</v>
      </c>
      <c r="C53" s="26">
        <v>1194</v>
      </c>
      <c r="D53" s="25" t="s">
        <v>886</v>
      </c>
      <c r="E53" s="27" t="s">
        <v>885</v>
      </c>
      <c r="F53" s="141">
        <v>8023333</v>
      </c>
    </row>
    <row r="54" spans="1:6" ht="89.25">
      <c r="A54" s="1">
        <v>54</v>
      </c>
      <c r="B54" s="36" t="s">
        <v>149</v>
      </c>
      <c r="C54" s="26">
        <v>1194</v>
      </c>
      <c r="D54" s="25" t="s">
        <v>884</v>
      </c>
      <c r="E54" s="27" t="s">
        <v>883</v>
      </c>
      <c r="F54" s="141">
        <v>9666666</v>
      </c>
    </row>
    <row r="55" spans="1:6" ht="63">
      <c r="A55" s="1">
        <v>55</v>
      </c>
      <c r="B55" s="36" t="s">
        <v>150</v>
      </c>
      <c r="C55" s="26">
        <v>1194</v>
      </c>
      <c r="D55" s="25" t="s">
        <v>882</v>
      </c>
      <c r="E55" s="27" t="s">
        <v>881</v>
      </c>
      <c r="F55" s="141">
        <v>8200040</v>
      </c>
    </row>
    <row r="56" spans="1:6" ht="114">
      <c r="A56" s="1">
        <v>56</v>
      </c>
      <c r="B56" s="36" t="s">
        <v>151</v>
      </c>
      <c r="C56" s="26">
        <v>1194</v>
      </c>
      <c r="D56" s="25" t="s">
        <v>880</v>
      </c>
      <c r="E56" s="27" t="s">
        <v>879</v>
      </c>
      <c r="F56" s="141">
        <v>6000000</v>
      </c>
    </row>
    <row r="57" spans="1:6" ht="127.5">
      <c r="A57" s="1">
        <v>57</v>
      </c>
      <c r="B57" s="36" t="s">
        <v>152</v>
      </c>
      <c r="C57" s="26">
        <v>1194</v>
      </c>
      <c r="D57" s="25" t="s">
        <v>878</v>
      </c>
      <c r="E57" s="27" t="s">
        <v>877</v>
      </c>
      <c r="F57" s="141">
        <v>4011667</v>
      </c>
    </row>
    <row r="58" spans="1:6" ht="114.75">
      <c r="A58" s="1">
        <v>58</v>
      </c>
      <c r="B58" s="36" t="s">
        <v>153</v>
      </c>
      <c r="C58" s="26">
        <v>1194</v>
      </c>
      <c r="D58" s="25" t="s">
        <v>876</v>
      </c>
      <c r="E58" s="27" t="s">
        <v>875</v>
      </c>
      <c r="F58" s="141">
        <v>4833333</v>
      </c>
    </row>
    <row r="59" spans="1:6" ht="153">
      <c r="A59" s="1">
        <v>59</v>
      </c>
      <c r="B59" s="36" t="s">
        <v>154</v>
      </c>
      <c r="C59" s="26">
        <v>1194</v>
      </c>
      <c r="D59" s="25" t="s">
        <v>874</v>
      </c>
      <c r="E59" s="27" t="s">
        <v>873</v>
      </c>
      <c r="F59" s="141">
        <v>18000000</v>
      </c>
    </row>
    <row r="60" spans="1:6" ht="114.75">
      <c r="A60" s="1">
        <v>60</v>
      </c>
      <c r="B60" s="36" t="s">
        <v>155</v>
      </c>
      <c r="C60" s="26">
        <v>1194</v>
      </c>
      <c r="D60" s="25" t="s">
        <v>872</v>
      </c>
      <c r="E60" s="27" t="s">
        <v>871</v>
      </c>
      <c r="F60" s="141">
        <v>88798469</v>
      </c>
    </row>
    <row r="61" spans="1:6" s="142" customFormat="1" ht="89.25">
      <c r="A61" s="1">
        <v>61</v>
      </c>
      <c r="B61" s="36" t="s">
        <v>156</v>
      </c>
      <c r="C61" s="26">
        <v>1194</v>
      </c>
      <c r="D61" s="25" t="s">
        <v>870</v>
      </c>
      <c r="E61" s="27" t="s">
        <v>869</v>
      </c>
      <c r="F61" s="141">
        <v>2218709</v>
      </c>
    </row>
    <row r="62" spans="1:6" ht="60">
      <c r="A62" s="1">
        <v>62</v>
      </c>
      <c r="B62" s="36" t="s">
        <v>393</v>
      </c>
      <c r="C62" s="26">
        <v>1195</v>
      </c>
      <c r="D62" s="25" t="s">
        <v>868</v>
      </c>
      <c r="E62" s="27" t="s">
        <v>867</v>
      </c>
      <c r="F62" s="141">
        <v>2463350</v>
      </c>
    </row>
    <row r="63" spans="1:6" ht="48">
      <c r="A63" s="1">
        <v>63</v>
      </c>
      <c r="B63" s="36" t="s">
        <v>394</v>
      </c>
      <c r="C63" s="26">
        <v>1195</v>
      </c>
      <c r="D63" s="25" t="s">
        <v>866</v>
      </c>
      <c r="E63" s="27" t="s">
        <v>865</v>
      </c>
      <c r="F63" s="141">
        <v>730800</v>
      </c>
    </row>
    <row r="64" spans="1:6" ht="72">
      <c r="A64" s="1">
        <v>64</v>
      </c>
      <c r="B64" s="36" t="s">
        <v>395</v>
      </c>
      <c r="C64" s="26">
        <v>1195</v>
      </c>
      <c r="D64" s="25" t="s">
        <v>864</v>
      </c>
      <c r="E64" s="27" t="s">
        <v>863</v>
      </c>
      <c r="F64" s="141">
        <v>4257200</v>
      </c>
    </row>
    <row r="65" spans="1:6" ht="108">
      <c r="A65" s="1">
        <v>65</v>
      </c>
      <c r="B65" s="36" t="s">
        <v>396</v>
      </c>
      <c r="C65" s="26">
        <v>1195</v>
      </c>
      <c r="D65" s="25" t="s">
        <v>862</v>
      </c>
      <c r="E65" s="27" t="s">
        <v>861</v>
      </c>
      <c r="F65" s="141">
        <v>25000000</v>
      </c>
    </row>
    <row r="66" spans="1:6" ht="60">
      <c r="A66" s="1">
        <v>66</v>
      </c>
      <c r="B66" s="36" t="s">
        <v>397</v>
      </c>
      <c r="C66" s="26">
        <v>1195</v>
      </c>
      <c r="D66" s="25" t="s">
        <v>860</v>
      </c>
      <c r="E66" s="27" t="s">
        <v>859</v>
      </c>
      <c r="F66" s="141">
        <v>12760000</v>
      </c>
    </row>
    <row r="67" spans="1:6" ht="48">
      <c r="A67" s="1">
        <v>67</v>
      </c>
      <c r="B67" s="36" t="s">
        <v>398</v>
      </c>
      <c r="C67" s="26">
        <v>1195</v>
      </c>
      <c r="D67" s="25" t="s">
        <v>858</v>
      </c>
      <c r="E67" s="27" t="s">
        <v>857</v>
      </c>
      <c r="F67" s="141">
        <v>3473600</v>
      </c>
    </row>
    <row r="68" spans="1:6" ht="60">
      <c r="A68" s="1">
        <v>68</v>
      </c>
      <c r="B68" s="36" t="s">
        <v>399</v>
      </c>
      <c r="C68" s="26">
        <v>1195</v>
      </c>
      <c r="D68" s="25" t="s">
        <v>856</v>
      </c>
      <c r="E68" s="27" t="s">
        <v>855</v>
      </c>
      <c r="F68" s="141">
        <v>2494000</v>
      </c>
    </row>
    <row r="69" spans="1:6" ht="156">
      <c r="A69" s="1">
        <v>69</v>
      </c>
      <c r="B69" s="36" t="s">
        <v>400</v>
      </c>
      <c r="C69" s="26">
        <v>1195</v>
      </c>
      <c r="D69" s="25" t="s">
        <v>854</v>
      </c>
      <c r="E69" s="27" t="s">
        <v>853</v>
      </c>
      <c r="F69" s="141">
        <v>1800000</v>
      </c>
    </row>
    <row r="70" spans="1:6" ht="120">
      <c r="A70" s="1">
        <v>70</v>
      </c>
      <c r="B70" s="36" t="s">
        <v>852</v>
      </c>
      <c r="C70" s="26">
        <v>1195</v>
      </c>
      <c r="D70" s="25" t="s">
        <v>851</v>
      </c>
      <c r="E70" s="27" t="s">
        <v>850</v>
      </c>
      <c r="F70" s="141">
        <v>5100000</v>
      </c>
    </row>
    <row r="71" spans="1:6" ht="120">
      <c r="A71" s="1">
        <v>71</v>
      </c>
      <c r="B71" s="36" t="s">
        <v>849</v>
      </c>
      <c r="C71" s="26">
        <v>1195</v>
      </c>
      <c r="D71" s="25" t="s">
        <v>848</v>
      </c>
      <c r="E71" s="27" t="s">
        <v>847</v>
      </c>
      <c r="F71" s="141">
        <v>4500000</v>
      </c>
    </row>
    <row r="72" spans="1:6" ht="120">
      <c r="A72" s="1">
        <v>72</v>
      </c>
      <c r="B72" s="36" t="s">
        <v>846</v>
      </c>
      <c r="C72" s="26">
        <v>1195</v>
      </c>
      <c r="D72" s="25" t="s">
        <v>845</v>
      </c>
      <c r="E72" s="27" t="s">
        <v>844</v>
      </c>
      <c r="F72" s="141">
        <v>5400000</v>
      </c>
    </row>
    <row r="73" spans="1:6" ht="108">
      <c r="A73" s="1">
        <v>73</v>
      </c>
      <c r="B73" s="36" t="s">
        <v>843</v>
      </c>
      <c r="C73" s="26">
        <v>1195</v>
      </c>
      <c r="D73" s="25" t="s">
        <v>842</v>
      </c>
      <c r="E73" s="27" t="s">
        <v>841</v>
      </c>
      <c r="F73" s="141">
        <v>15000000</v>
      </c>
    </row>
    <row r="74" spans="1:6" ht="120">
      <c r="A74" s="1">
        <v>74</v>
      </c>
      <c r="B74" s="36" t="s">
        <v>840</v>
      </c>
      <c r="C74" s="26">
        <v>1195</v>
      </c>
      <c r="D74" s="25" t="s">
        <v>839</v>
      </c>
      <c r="E74" s="27" t="s">
        <v>838</v>
      </c>
      <c r="F74" s="141">
        <v>5400000</v>
      </c>
    </row>
    <row r="75" spans="1:6" ht="132">
      <c r="A75" s="1">
        <v>75</v>
      </c>
      <c r="B75" s="36" t="s">
        <v>837</v>
      </c>
      <c r="C75" s="26">
        <v>1195</v>
      </c>
      <c r="D75" s="25" t="s">
        <v>836</v>
      </c>
      <c r="E75" s="27" t="s">
        <v>835</v>
      </c>
      <c r="F75" s="141">
        <v>67498000</v>
      </c>
    </row>
    <row r="76" spans="1:6" ht="72">
      <c r="A76" s="1">
        <v>76</v>
      </c>
      <c r="B76" s="36" t="s">
        <v>834</v>
      </c>
      <c r="C76" s="26">
        <v>1195</v>
      </c>
      <c r="D76" s="25" t="s">
        <v>833</v>
      </c>
      <c r="E76" s="27" t="s">
        <v>832</v>
      </c>
      <c r="F76" s="141">
        <v>24500000</v>
      </c>
    </row>
    <row r="77" spans="1:6" ht="84">
      <c r="A77" s="1">
        <v>77</v>
      </c>
      <c r="B77" s="36" t="s">
        <v>831</v>
      </c>
      <c r="C77" s="26">
        <v>1195</v>
      </c>
      <c r="D77" s="25" t="s">
        <v>830</v>
      </c>
      <c r="E77" s="27" t="s">
        <v>829</v>
      </c>
      <c r="F77" s="141">
        <v>22166666</v>
      </c>
    </row>
    <row r="78" spans="1:6" ht="72">
      <c r="A78" s="1">
        <v>78</v>
      </c>
      <c r="B78" s="36" t="s">
        <v>828</v>
      </c>
      <c r="C78" s="26">
        <v>1195</v>
      </c>
      <c r="D78" s="25" t="s">
        <v>827</v>
      </c>
      <c r="E78" s="27" t="s">
        <v>826</v>
      </c>
      <c r="F78" s="141">
        <v>23333333</v>
      </c>
    </row>
    <row r="79" spans="1:6" ht="120">
      <c r="A79" s="1">
        <v>79</v>
      </c>
      <c r="B79" s="36" t="s">
        <v>825</v>
      </c>
      <c r="C79" s="26">
        <v>1195</v>
      </c>
      <c r="D79" s="25" t="s">
        <v>824</v>
      </c>
      <c r="E79" s="27" t="s">
        <v>823</v>
      </c>
      <c r="F79" s="141">
        <v>13500000</v>
      </c>
    </row>
    <row r="80" spans="1:6" ht="84">
      <c r="A80" s="1">
        <v>80</v>
      </c>
      <c r="B80" s="36" t="s">
        <v>822</v>
      </c>
      <c r="C80" s="26">
        <v>1195</v>
      </c>
      <c r="D80" s="25" t="s">
        <v>821</v>
      </c>
      <c r="E80" s="27" t="s">
        <v>820</v>
      </c>
      <c r="F80" s="141">
        <v>4524000</v>
      </c>
    </row>
    <row r="81" spans="1:6" ht="96">
      <c r="A81" s="1">
        <v>81</v>
      </c>
      <c r="B81" s="36" t="s">
        <v>819</v>
      </c>
      <c r="C81" s="26">
        <v>1195</v>
      </c>
      <c r="D81" s="25" t="s">
        <v>818</v>
      </c>
      <c r="E81" s="27" t="s">
        <v>817</v>
      </c>
      <c r="F81" s="141">
        <v>36000000</v>
      </c>
    </row>
    <row r="82" spans="1:6" ht="120">
      <c r="A82" s="1">
        <v>82</v>
      </c>
      <c r="B82" s="36" t="s">
        <v>816</v>
      </c>
      <c r="C82" s="26">
        <v>1195</v>
      </c>
      <c r="D82" s="25" t="s">
        <v>815</v>
      </c>
      <c r="E82" s="27" t="s">
        <v>785</v>
      </c>
      <c r="F82" s="141">
        <v>16000000</v>
      </c>
    </row>
    <row r="83" spans="1:6" ht="120">
      <c r="A83" s="1">
        <v>83</v>
      </c>
      <c r="B83" s="36" t="s">
        <v>814</v>
      </c>
      <c r="C83" s="26">
        <v>1195</v>
      </c>
      <c r="D83" s="25" t="s">
        <v>813</v>
      </c>
      <c r="E83" s="27" t="s">
        <v>785</v>
      </c>
      <c r="F83" s="141">
        <v>16000000</v>
      </c>
    </row>
    <row r="84" spans="1:6" ht="120">
      <c r="A84" s="1">
        <v>84</v>
      </c>
      <c r="B84" s="36" t="s">
        <v>812</v>
      </c>
      <c r="C84" s="26">
        <v>1195</v>
      </c>
      <c r="D84" s="25" t="s">
        <v>811</v>
      </c>
      <c r="E84" s="27" t="s">
        <v>785</v>
      </c>
      <c r="F84" s="141">
        <v>28000000</v>
      </c>
    </row>
    <row r="85" spans="1:6" ht="120">
      <c r="A85" s="1">
        <v>85</v>
      </c>
      <c r="B85" s="36" t="s">
        <v>810</v>
      </c>
      <c r="C85" s="26">
        <v>1195</v>
      </c>
      <c r="D85" s="25" t="s">
        <v>809</v>
      </c>
      <c r="E85" s="27" t="s">
        <v>785</v>
      </c>
      <c r="F85" s="141">
        <v>21000000</v>
      </c>
    </row>
    <row r="86" spans="1:6" ht="120">
      <c r="A86" s="1">
        <v>86</v>
      </c>
      <c r="B86" s="36" t="s">
        <v>808</v>
      </c>
      <c r="C86" s="26">
        <v>1195</v>
      </c>
      <c r="D86" s="25" t="s">
        <v>807</v>
      </c>
      <c r="E86" s="27" t="s">
        <v>785</v>
      </c>
      <c r="F86" s="141">
        <v>36000000</v>
      </c>
    </row>
    <row r="87" spans="1:6" ht="120">
      <c r="A87" s="1">
        <v>87</v>
      </c>
      <c r="B87" s="36" t="s">
        <v>806</v>
      </c>
      <c r="C87" s="26">
        <v>1195</v>
      </c>
      <c r="D87" s="25" t="s">
        <v>805</v>
      </c>
      <c r="E87" s="27" t="s">
        <v>785</v>
      </c>
      <c r="F87" s="141">
        <v>36000000</v>
      </c>
    </row>
    <row r="88" spans="1:6" ht="120">
      <c r="A88" s="1">
        <v>88</v>
      </c>
      <c r="B88" s="36" t="s">
        <v>804</v>
      </c>
      <c r="C88" s="26">
        <v>1195</v>
      </c>
      <c r="D88" s="25" t="s">
        <v>803</v>
      </c>
      <c r="E88" s="27" t="s">
        <v>785</v>
      </c>
      <c r="F88" s="141">
        <v>31500000</v>
      </c>
    </row>
    <row r="89" spans="1:6" ht="72">
      <c r="A89" s="1">
        <v>89</v>
      </c>
      <c r="B89" s="36" t="s">
        <v>802</v>
      </c>
      <c r="C89" s="26">
        <v>1195</v>
      </c>
      <c r="D89" s="25" t="s">
        <v>801</v>
      </c>
      <c r="E89" s="27" t="s">
        <v>800</v>
      </c>
      <c r="F89" s="141">
        <v>22866666</v>
      </c>
    </row>
    <row r="90" spans="1:6" ht="120">
      <c r="A90" s="1">
        <v>90</v>
      </c>
      <c r="B90" s="36" t="s">
        <v>799</v>
      </c>
      <c r="C90" s="26">
        <v>1195</v>
      </c>
      <c r="D90" s="25" t="s">
        <v>798</v>
      </c>
      <c r="E90" s="27" t="s">
        <v>785</v>
      </c>
      <c r="F90" s="141">
        <v>10666666</v>
      </c>
    </row>
    <row r="91" spans="1:6" ht="120">
      <c r="A91" s="1">
        <v>91</v>
      </c>
      <c r="B91" s="36" t="s">
        <v>797</v>
      </c>
      <c r="C91" s="26">
        <v>1195</v>
      </c>
      <c r="D91" s="25" t="s">
        <v>796</v>
      </c>
      <c r="E91" s="27" t="s">
        <v>785</v>
      </c>
      <c r="F91" s="141">
        <v>10666666</v>
      </c>
    </row>
    <row r="92" spans="1:6" ht="120">
      <c r="A92" s="1">
        <v>92</v>
      </c>
      <c r="B92" s="36" t="s">
        <v>795</v>
      </c>
      <c r="C92" s="26">
        <v>1195</v>
      </c>
      <c r="D92" s="25" t="s">
        <v>794</v>
      </c>
      <c r="E92" s="27" t="s">
        <v>785</v>
      </c>
      <c r="F92" s="141">
        <v>10666666</v>
      </c>
    </row>
    <row r="93" spans="1:6" ht="120">
      <c r="A93" s="1">
        <v>93</v>
      </c>
      <c r="B93" s="36" t="s">
        <v>793</v>
      </c>
      <c r="C93" s="26">
        <v>1195</v>
      </c>
      <c r="D93" s="25" t="s">
        <v>792</v>
      </c>
      <c r="E93" s="27" t="s">
        <v>785</v>
      </c>
      <c r="F93" s="141">
        <v>18666666</v>
      </c>
    </row>
    <row r="94" spans="1:6" ht="120">
      <c r="A94" s="1">
        <v>94</v>
      </c>
      <c r="B94" s="36" t="s">
        <v>791</v>
      </c>
      <c r="C94" s="26">
        <v>1195</v>
      </c>
      <c r="D94" s="25" t="s">
        <v>790</v>
      </c>
      <c r="E94" s="27" t="s">
        <v>785</v>
      </c>
      <c r="F94" s="141">
        <v>18666666</v>
      </c>
    </row>
    <row r="95" spans="1:6" ht="120">
      <c r="A95" s="1">
        <v>95</v>
      </c>
      <c r="B95" s="36" t="s">
        <v>789</v>
      </c>
      <c r="C95" s="26">
        <v>1195</v>
      </c>
      <c r="D95" s="25" t="s">
        <v>788</v>
      </c>
      <c r="E95" s="27" t="s">
        <v>785</v>
      </c>
      <c r="F95" s="141">
        <v>18666666</v>
      </c>
    </row>
    <row r="96" spans="1:6" ht="120">
      <c r="A96" s="1">
        <v>96</v>
      </c>
      <c r="B96" s="36" t="s">
        <v>787</v>
      </c>
      <c r="C96" s="26">
        <v>1195</v>
      </c>
      <c r="D96" s="25" t="s">
        <v>786</v>
      </c>
      <c r="E96" s="27" t="s">
        <v>785</v>
      </c>
      <c r="F96" s="141">
        <v>18200000</v>
      </c>
    </row>
    <row r="97" spans="1:6" ht="120">
      <c r="A97" s="1">
        <v>97</v>
      </c>
      <c r="B97" s="36" t="s">
        <v>784</v>
      </c>
      <c r="C97" s="26">
        <v>1195</v>
      </c>
      <c r="D97" s="25" t="s">
        <v>783</v>
      </c>
      <c r="E97" s="27" t="s">
        <v>780</v>
      </c>
      <c r="F97" s="141">
        <v>3600000</v>
      </c>
    </row>
    <row r="98" spans="1:6" ht="120">
      <c r="A98" s="1">
        <v>98</v>
      </c>
      <c r="B98" s="36" t="s">
        <v>782</v>
      </c>
      <c r="C98" s="26">
        <v>1195</v>
      </c>
      <c r="D98" s="25" t="s">
        <v>781</v>
      </c>
      <c r="E98" s="27" t="s">
        <v>780</v>
      </c>
      <c r="F98" s="141">
        <v>3600000</v>
      </c>
    </row>
    <row r="99" spans="1:6" ht="120">
      <c r="A99" s="1">
        <v>99</v>
      </c>
      <c r="B99" s="36" t="s">
        <v>779</v>
      </c>
      <c r="C99" s="26">
        <v>1195</v>
      </c>
      <c r="D99" s="25" t="s">
        <v>778</v>
      </c>
      <c r="E99" s="27" t="s">
        <v>766</v>
      </c>
      <c r="F99" s="141">
        <v>2700000</v>
      </c>
    </row>
    <row r="100" spans="1:6" ht="84">
      <c r="A100" s="1">
        <v>100</v>
      </c>
      <c r="B100" s="36" t="s">
        <v>777</v>
      </c>
      <c r="C100" s="26">
        <v>1195</v>
      </c>
      <c r="D100" s="25" t="s">
        <v>776</v>
      </c>
      <c r="E100" s="27" t="s">
        <v>775</v>
      </c>
      <c r="F100" s="141">
        <v>6666666</v>
      </c>
    </row>
    <row r="101" spans="1:6" ht="204">
      <c r="A101" s="1">
        <v>101</v>
      </c>
      <c r="B101" s="36" t="s">
        <v>774</v>
      </c>
      <c r="C101" s="26">
        <v>1195</v>
      </c>
      <c r="D101" s="25" t="s">
        <v>773</v>
      </c>
      <c r="E101" s="27" t="s">
        <v>772</v>
      </c>
      <c r="F101" s="141">
        <v>3200000</v>
      </c>
    </row>
    <row r="102" spans="1:6" ht="192">
      <c r="A102" s="1">
        <v>102</v>
      </c>
      <c r="B102" s="36" t="s">
        <v>771</v>
      </c>
      <c r="C102" s="26">
        <v>1195</v>
      </c>
      <c r="D102" s="25" t="s">
        <v>770</v>
      </c>
      <c r="E102" s="27" t="s">
        <v>769</v>
      </c>
      <c r="F102" s="141">
        <v>6000000</v>
      </c>
    </row>
    <row r="103" spans="1:6" ht="120">
      <c r="A103" s="1">
        <v>103</v>
      </c>
      <c r="B103" s="36" t="s">
        <v>768</v>
      </c>
      <c r="C103" s="26">
        <v>1195</v>
      </c>
      <c r="D103" s="25" t="s">
        <v>767</v>
      </c>
      <c r="E103" s="27" t="s">
        <v>766</v>
      </c>
      <c r="F103" s="141">
        <v>4750000</v>
      </c>
    </row>
    <row r="104" spans="1:6" ht="120">
      <c r="A104" s="1">
        <v>104</v>
      </c>
      <c r="B104" s="36" t="s">
        <v>765</v>
      </c>
      <c r="C104" s="26">
        <v>1195</v>
      </c>
      <c r="D104" s="25" t="s">
        <v>764</v>
      </c>
      <c r="E104" s="27" t="s">
        <v>763</v>
      </c>
      <c r="F104" s="141">
        <v>2700000</v>
      </c>
    </row>
    <row r="105" spans="1:6" ht="120">
      <c r="A105" s="1">
        <v>105</v>
      </c>
      <c r="B105" s="36" t="s">
        <v>762</v>
      </c>
      <c r="C105" s="26">
        <v>1195</v>
      </c>
      <c r="D105" s="25" t="s">
        <v>761</v>
      </c>
      <c r="E105" s="27" t="s">
        <v>760</v>
      </c>
      <c r="F105" s="141">
        <v>2700000</v>
      </c>
    </row>
    <row r="106" spans="1:6" ht="120">
      <c r="A106" s="1">
        <v>106</v>
      </c>
      <c r="B106" s="36" t="s">
        <v>759</v>
      </c>
      <c r="C106" s="26">
        <v>1195</v>
      </c>
      <c r="D106" s="25" t="s">
        <v>758</v>
      </c>
      <c r="E106" s="27" t="s">
        <v>757</v>
      </c>
      <c r="F106" s="141">
        <v>2400000</v>
      </c>
    </row>
    <row r="107" spans="1:6" ht="120">
      <c r="A107" s="1">
        <v>107</v>
      </c>
      <c r="B107" s="36" t="s">
        <v>756</v>
      </c>
      <c r="C107" s="26">
        <v>1195</v>
      </c>
      <c r="D107" s="25" t="s">
        <v>755</v>
      </c>
      <c r="E107" s="27" t="s">
        <v>754</v>
      </c>
      <c r="F107" s="141">
        <v>9000000</v>
      </c>
    </row>
    <row r="108" spans="1:6" ht="120">
      <c r="A108" s="1">
        <v>108</v>
      </c>
      <c r="B108" s="36" t="s">
        <v>753</v>
      </c>
      <c r="C108" s="26">
        <v>1195</v>
      </c>
      <c r="D108" s="25" t="s">
        <v>752</v>
      </c>
      <c r="E108" s="27" t="s">
        <v>751</v>
      </c>
      <c r="F108" s="141">
        <v>8200000</v>
      </c>
    </row>
    <row r="109" spans="1:6" ht="72">
      <c r="A109" s="1">
        <v>109</v>
      </c>
      <c r="B109" s="36" t="s">
        <v>750</v>
      </c>
      <c r="C109" s="26">
        <v>1195</v>
      </c>
      <c r="D109" s="25" t="s">
        <v>749</v>
      </c>
      <c r="E109" s="27" t="s">
        <v>748</v>
      </c>
      <c r="F109" s="141">
        <v>7000000</v>
      </c>
    </row>
    <row r="110" spans="1:6" ht="108">
      <c r="A110" s="1">
        <v>110</v>
      </c>
      <c r="B110" s="36" t="s">
        <v>747</v>
      </c>
      <c r="C110" s="26">
        <v>1195</v>
      </c>
      <c r="D110" s="25" t="s">
        <v>746</v>
      </c>
      <c r="E110" s="27" t="s">
        <v>745</v>
      </c>
      <c r="F110" s="141">
        <v>4236666</v>
      </c>
    </row>
    <row r="111" spans="1:6" ht="216">
      <c r="A111" s="1">
        <v>111</v>
      </c>
      <c r="B111" s="36" t="s">
        <v>744</v>
      </c>
      <c r="C111" s="26">
        <v>1195</v>
      </c>
      <c r="D111" s="25" t="s">
        <v>743</v>
      </c>
      <c r="E111" s="27" t="s">
        <v>742</v>
      </c>
      <c r="F111" s="141">
        <v>16000000</v>
      </c>
    </row>
    <row r="112" spans="1:6" ht="216">
      <c r="A112" s="1">
        <v>112</v>
      </c>
      <c r="B112" s="36" t="s">
        <v>741</v>
      </c>
      <c r="C112" s="26">
        <v>1195</v>
      </c>
      <c r="D112" s="25" t="s">
        <v>740</v>
      </c>
      <c r="E112" s="27" t="s">
        <v>739</v>
      </c>
      <c r="F112" s="141">
        <v>16000000</v>
      </c>
    </row>
    <row r="113" spans="1:6" ht="60">
      <c r="A113" s="1">
        <v>113</v>
      </c>
      <c r="B113" s="36" t="s">
        <v>738</v>
      </c>
      <c r="C113" s="26">
        <v>1195</v>
      </c>
      <c r="D113" s="25" t="s">
        <v>737</v>
      </c>
      <c r="E113" s="27" t="s">
        <v>734</v>
      </c>
      <c r="F113" s="141">
        <v>6000000</v>
      </c>
    </row>
    <row r="114" spans="1:6" ht="60">
      <c r="A114" s="1">
        <v>114</v>
      </c>
      <c r="B114" s="36" t="s">
        <v>736</v>
      </c>
      <c r="C114" s="26">
        <v>1195</v>
      </c>
      <c r="D114" s="25" t="s">
        <v>735</v>
      </c>
      <c r="E114" s="27" t="s">
        <v>734</v>
      </c>
      <c r="F114" s="141">
        <v>10500000</v>
      </c>
    </row>
    <row r="115" spans="1:6" ht="96">
      <c r="A115" s="1">
        <v>115</v>
      </c>
      <c r="B115" s="36" t="s">
        <v>733</v>
      </c>
      <c r="C115" s="26">
        <v>1195</v>
      </c>
      <c r="D115" s="25" t="s">
        <v>732</v>
      </c>
      <c r="E115" s="27" t="s">
        <v>731</v>
      </c>
      <c r="F115" s="141">
        <v>1406111</v>
      </c>
    </row>
    <row r="116" spans="1:6" ht="84">
      <c r="A116" s="1">
        <v>116</v>
      </c>
      <c r="B116" s="36" t="s">
        <v>730</v>
      </c>
      <c r="C116" s="26">
        <v>1195</v>
      </c>
      <c r="D116" s="25" t="s">
        <v>729</v>
      </c>
      <c r="E116" s="27" t="s">
        <v>728</v>
      </c>
      <c r="F116" s="141">
        <v>12566807</v>
      </c>
    </row>
    <row r="117" spans="1:6" ht="156">
      <c r="A117" s="1">
        <v>117</v>
      </c>
      <c r="B117" s="36" t="s">
        <v>727</v>
      </c>
      <c r="C117" s="26">
        <v>1195</v>
      </c>
      <c r="D117" s="25" t="s">
        <v>726</v>
      </c>
      <c r="E117" s="27" t="s">
        <v>723</v>
      </c>
      <c r="F117" s="141">
        <v>2280000</v>
      </c>
    </row>
    <row r="118" spans="1:6" ht="156">
      <c r="A118" s="1">
        <v>118</v>
      </c>
      <c r="B118" s="36" t="s">
        <v>725</v>
      </c>
      <c r="C118" s="26">
        <v>1195</v>
      </c>
      <c r="D118" s="25" t="s">
        <v>724</v>
      </c>
      <c r="E118" s="27" t="s">
        <v>723</v>
      </c>
      <c r="F118" s="141">
        <v>2280000</v>
      </c>
    </row>
    <row r="119" spans="1:6" ht="132">
      <c r="A119" s="1">
        <v>119</v>
      </c>
      <c r="B119" s="36" t="s">
        <v>722</v>
      </c>
      <c r="C119" s="26">
        <v>1195</v>
      </c>
      <c r="D119" s="25" t="s">
        <v>721</v>
      </c>
      <c r="E119" s="27" t="s">
        <v>718</v>
      </c>
      <c r="F119" s="141">
        <v>1800000</v>
      </c>
    </row>
    <row r="120" spans="1:6" ht="132">
      <c r="A120" s="1">
        <v>120</v>
      </c>
      <c r="B120" s="36" t="s">
        <v>720</v>
      </c>
      <c r="C120" s="26">
        <v>1195</v>
      </c>
      <c r="D120" s="25" t="s">
        <v>719</v>
      </c>
      <c r="E120" s="27" t="s">
        <v>718</v>
      </c>
      <c r="F120" s="141">
        <v>1800000</v>
      </c>
    </row>
    <row r="121" spans="1:6" ht="120">
      <c r="A121" s="1">
        <v>121</v>
      </c>
      <c r="B121" s="36" t="s">
        <v>717</v>
      </c>
      <c r="C121" s="26">
        <v>1195</v>
      </c>
      <c r="D121" s="25" t="s">
        <v>716</v>
      </c>
      <c r="E121" s="27" t="s">
        <v>715</v>
      </c>
      <c r="F121" s="141">
        <v>1800000</v>
      </c>
    </row>
    <row r="122" spans="1:6" ht="132">
      <c r="A122" s="1">
        <v>122</v>
      </c>
      <c r="B122" s="36" t="s">
        <v>714</v>
      </c>
      <c r="C122" s="26">
        <v>1195</v>
      </c>
      <c r="D122" s="25" t="s">
        <v>713</v>
      </c>
      <c r="E122" s="27" t="s">
        <v>712</v>
      </c>
      <c r="F122" s="141">
        <v>1800000</v>
      </c>
    </row>
    <row r="123" spans="1:6" ht="144">
      <c r="A123" s="1">
        <v>123</v>
      </c>
      <c r="B123" s="36" t="s">
        <v>711</v>
      </c>
      <c r="C123" s="26">
        <v>1195</v>
      </c>
      <c r="D123" s="25" t="s">
        <v>710</v>
      </c>
      <c r="E123" s="27" t="s">
        <v>709</v>
      </c>
      <c r="F123" s="141">
        <v>2750000</v>
      </c>
    </row>
    <row r="124" spans="1:6" ht="192">
      <c r="A124" s="1">
        <v>124</v>
      </c>
      <c r="B124" s="36" t="s">
        <v>708</v>
      </c>
      <c r="C124" s="26">
        <v>1195</v>
      </c>
      <c r="D124" s="25" t="s">
        <v>707</v>
      </c>
      <c r="E124" s="27" t="s">
        <v>706</v>
      </c>
      <c r="F124" s="141">
        <v>600000</v>
      </c>
    </row>
    <row r="125" spans="1:6" ht="144">
      <c r="A125" s="1">
        <v>125</v>
      </c>
      <c r="B125" s="36" t="s">
        <v>705</v>
      </c>
      <c r="C125" s="26">
        <v>1195</v>
      </c>
      <c r="D125" s="25" t="s">
        <v>704</v>
      </c>
      <c r="E125" s="27" t="s">
        <v>703</v>
      </c>
      <c r="F125" s="141">
        <v>780000</v>
      </c>
    </row>
    <row r="126" spans="1:6" ht="168">
      <c r="A126" s="1">
        <v>126</v>
      </c>
      <c r="B126" s="36" t="s">
        <v>702</v>
      </c>
      <c r="C126" s="26">
        <v>1195</v>
      </c>
      <c r="D126" s="25" t="s">
        <v>701</v>
      </c>
      <c r="E126" s="27" t="s">
        <v>700</v>
      </c>
      <c r="F126" s="141">
        <v>540000</v>
      </c>
    </row>
    <row r="127" spans="1:6" ht="120">
      <c r="A127" s="1">
        <v>127</v>
      </c>
      <c r="B127" s="36" t="s">
        <v>699</v>
      </c>
      <c r="C127" s="26">
        <v>1195</v>
      </c>
      <c r="D127" s="25" t="s">
        <v>698</v>
      </c>
      <c r="E127" s="27" t="s">
        <v>697</v>
      </c>
      <c r="F127" s="141">
        <v>360000</v>
      </c>
    </row>
    <row r="128" spans="1:6" ht="144">
      <c r="A128" s="1">
        <v>128</v>
      </c>
      <c r="B128" s="36" t="s">
        <v>696</v>
      </c>
      <c r="C128" s="26">
        <v>1195</v>
      </c>
      <c r="D128" s="25" t="s">
        <v>695</v>
      </c>
      <c r="E128" s="27" t="s">
        <v>694</v>
      </c>
      <c r="F128" s="141">
        <v>300000</v>
      </c>
    </row>
    <row r="129" spans="1:6" ht="72">
      <c r="A129" s="1">
        <v>129</v>
      </c>
      <c r="B129" s="36" t="s">
        <v>693</v>
      </c>
      <c r="C129" s="26">
        <v>1195</v>
      </c>
      <c r="D129" s="25" t="s">
        <v>692</v>
      </c>
      <c r="E129" s="27" t="s">
        <v>691</v>
      </c>
      <c r="F129" s="141">
        <v>10500000</v>
      </c>
    </row>
    <row r="130" spans="1:6" ht="72">
      <c r="A130" s="1">
        <v>130</v>
      </c>
      <c r="B130" s="36" t="s">
        <v>690</v>
      </c>
      <c r="C130" s="26">
        <v>1195</v>
      </c>
      <c r="D130" s="25" t="s">
        <v>689</v>
      </c>
      <c r="E130" s="27" t="s">
        <v>581</v>
      </c>
      <c r="F130" s="141">
        <v>6233878</v>
      </c>
    </row>
    <row r="131" spans="1:6" ht="60">
      <c r="A131" s="1">
        <v>131</v>
      </c>
      <c r="B131" s="36" t="s">
        <v>688</v>
      </c>
      <c r="C131" s="26">
        <v>1195</v>
      </c>
      <c r="D131" s="25" t="s">
        <v>687</v>
      </c>
      <c r="E131" s="27" t="s">
        <v>686</v>
      </c>
      <c r="F131" s="141">
        <v>9000000</v>
      </c>
    </row>
    <row r="132" spans="1:6" ht="72">
      <c r="A132" s="1">
        <v>132</v>
      </c>
      <c r="B132" s="36" t="s">
        <v>685</v>
      </c>
      <c r="C132" s="26">
        <v>1195</v>
      </c>
      <c r="D132" s="25" t="s">
        <v>684</v>
      </c>
      <c r="E132" s="27" t="s">
        <v>683</v>
      </c>
      <c r="F132" s="141">
        <v>10500000</v>
      </c>
    </row>
    <row r="133" spans="1:6" ht="60">
      <c r="A133" s="1">
        <v>133</v>
      </c>
      <c r="B133" s="36" t="s">
        <v>682</v>
      </c>
      <c r="C133" s="26">
        <v>1195</v>
      </c>
      <c r="D133" s="25" t="s">
        <v>681</v>
      </c>
      <c r="E133" s="27" t="s">
        <v>658</v>
      </c>
      <c r="F133" s="141">
        <v>6000000</v>
      </c>
    </row>
    <row r="134" spans="1:6" ht="60">
      <c r="A134" s="1">
        <v>134</v>
      </c>
      <c r="B134" s="36" t="s">
        <v>680</v>
      </c>
      <c r="C134" s="26">
        <v>1195</v>
      </c>
      <c r="D134" s="25" t="s">
        <v>679</v>
      </c>
      <c r="E134" s="27" t="s">
        <v>678</v>
      </c>
      <c r="F134" s="141">
        <v>9000000</v>
      </c>
    </row>
    <row r="135" spans="1:6" ht="60">
      <c r="A135" s="1">
        <v>135</v>
      </c>
      <c r="B135" s="36" t="s">
        <v>677</v>
      </c>
      <c r="C135" s="26">
        <v>1195</v>
      </c>
      <c r="D135" s="25" t="s">
        <v>676</v>
      </c>
      <c r="E135" s="27" t="s">
        <v>642</v>
      </c>
      <c r="F135" s="141">
        <v>10500000</v>
      </c>
    </row>
    <row r="136" spans="1:6" ht="72">
      <c r="A136" s="1">
        <v>136</v>
      </c>
      <c r="B136" s="36" t="s">
        <v>675</v>
      </c>
      <c r="C136" s="26">
        <v>1195</v>
      </c>
      <c r="D136" s="25" t="s">
        <v>674</v>
      </c>
      <c r="E136" s="27" t="s">
        <v>642</v>
      </c>
      <c r="F136" s="141">
        <v>6000000</v>
      </c>
    </row>
    <row r="137" spans="1:6" ht="60">
      <c r="A137" s="1">
        <v>137</v>
      </c>
      <c r="B137" s="36" t="s">
        <v>673</v>
      </c>
      <c r="C137" s="26">
        <v>1195</v>
      </c>
      <c r="D137" s="25" t="s">
        <v>672</v>
      </c>
      <c r="E137" s="27" t="s">
        <v>642</v>
      </c>
      <c r="F137" s="141">
        <v>10500000</v>
      </c>
    </row>
    <row r="138" spans="1:6" ht="72">
      <c r="A138" s="1">
        <v>138</v>
      </c>
      <c r="B138" s="36" t="s">
        <v>671</v>
      </c>
      <c r="C138" s="26">
        <v>1195</v>
      </c>
      <c r="D138" s="25" t="s">
        <v>670</v>
      </c>
      <c r="E138" s="27" t="s">
        <v>669</v>
      </c>
      <c r="F138" s="141">
        <v>9000000</v>
      </c>
    </row>
    <row r="139" spans="1:6" ht="60">
      <c r="A139" s="1">
        <v>139</v>
      </c>
      <c r="B139" s="36" t="s">
        <v>668</v>
      </c>
      <c r="C139" s="26">
        <v>1195</v>
      </c>
      <c r="D139" s="25" t="s">
        <v>667</v>
      </c>
      <c r="E139" s="27" t="s">
        <v>622</v>
      </c>
      <c r="F139" s="141">
        <v>10500000</v>
      </c>
    </row>
    <row r="140" spans="1:6" ht="72">
      <c r="A140" s="1">
        <v>140</v>
      </c>
      <c r="B140" s="36" t="s">
        <v>666</v>
      </c>
      <c r="C140" s="26">
        <v>1195</v>
      </c>
      <c r="D140" s="25" t="s">
        <v>665</v>
      </c>
      <c r="E140" s="27" t="s">
        <v>664</v>
      </c>
      <c r="F140" s="141">
        <v>6233878</v>
      </c>
    </row>
    <row r="141" spans="1:6" ht="60">
      <c r="A141" s="1">
        <v>141</v>
      </c>
      <c r="B141" s="36" t="s">
        <v>663</v>
      </c>
      <c r="C141" s="26">
        <v>1195</v>
      </c>
      <c r="D141" s="25" t="s">
        <v>662</v>
      </c>
      <c r="E141" s="27" t="s">
        <v>661</v>
      </c>
      <c r="F141" s="141">
        <v>6233878</v>
      </c>
    </row>
    <row r="142" spans="1:6" ht="60">
      <c r="A142" s="1">
        <v>142</v>
      </c>
      <c r="B142" s="36" t="s">
        <v>660</v>
      </c>
      <c r="C142" s="26">
        <v>1195</v>
      </c>
      <c r="D142" s="25" t="s">
        <v>659</v>
      </c>
      <c r="E142" s="27" t="s">
        <v>658</v>
      </c>
      <c r="F142" s="141">
        <v>10500000</v>
      </c>
    </row>
    <row r="143" spans="1:6" ht="96">
      <c r="A143" s="1">
        <v>143</v>
      </c>
      <c r="B143" s="36" t="s">
        <v>657</v>
      </c>
      <c r="C143" s="26">
        <v>1195</v>
      </c>
      <c r="D143" s="25" t="s">
        <v>656</v>
      </c>
      <c r="E143" s="27" t="s">
        <v>655</v>
      </c>
      <c r="F143" s="141">
        <v>9000000</v>
      </c>
    </row>
    <row r="144" spans="1:6" ht="72">
      <c r="A144" s="1">
        <v>144</v>
      </c>
      <c r="B144" s="36" t="s">
        <v>654</v>
      </c>
      <c r="C144" s="26">
        <v>1195</v>
      </c>
      <c r="D144" s="25" t="s">
        <v>653</v>
      </c>
      <c r="E144" s="27" t="s">
        <v>652</v>
      </c>
      <c r="F144" s="141">
        <v>6000000</v>
      </c>
    </row>
    <row r="145" spans="1:6" ht="60">
      <c r="A145" s="1">
        <v>145</v>
      </c>
      <c r="B145" s="36" t="s">
        <v>651</v>
      </c>
      <c r="C145" s="26">
        <v>1195</v>
      </c>
      <c r="D145" s="25" t="s">
        <v>650</v>
      </c>
      <c r="E145" s="27" t="s">
        <v>642</v>
      </c>
      <c r="F145" s="141">
        <v>9000000</v>
      </c>
    </row>
    <row r="146" spans="1:6" ht="60">
      <c r="A146" s="1">
        <v>146</v>
      </c>
      <c r="B146" s="36" t="s">
        <v>649</v>
      </c>
      <c r="C146" s="26">
        <v>1195</v>
      </c>
      <c r="D146" s="25" t="s">
        <v>648</v>
      </c>
      <c r="E146" s="27" t="s">
        <v>645</v>
      </c>
      <c r="F146" s="141">
        <v>10500000</v>
      </c>
    </row>
    <row r="147" spans="1:6" ht="60">
      <c r="A147" s="1">
        <v>147</v>
      </c>
      <c r="B147" s="36" t="s">
        <v>647</v>
      </c>
      <c r="C147" s="26">
        <v>1195</v>
      </c>
      <c r="D147" s="25" t="s">
        <v>646</v>
      </c>
      <c r="E147" s="27" t="s">
        <v>645</v>
      </c>
      <c r="F147" s="141">
        <v>9000000</v>
      </c>
    </row>
    <row r="148" spans="1:6" ht="60">
      <c r="A148" s="1">
        <v>148</v>
      </c>
      <c r="B148" s="36" t="s">
        <v>644</v>
      </c>
      <c r="C148" s="26">
        <v>1195</v>
      </c>
      <c r="D148" s="25" t="s">
        <v>643</v>
      </c>
      <c r="E148" s="27" t="s">
        <v>642</v>
      </c>
      <c r="F148" s="141">
        <v>10266666</v>
      </c>
    </row>
    <row r="149" spans="1:6" ht="72">
      <c r="A149" s="1">
        <v>149</v>
      </c>
      <c r="B149" s="36" t="s">
        <v>641</v>
      </c>
      <c r="C149" s="26">
        <v>1195</v>
      </c>
      <c r="D149" s="25" t="s">
        <v>640</v>
      </c>
      <c r="E149" s="27" t="s">
        <v>613</v>
      </c>
      <c r="F149" s="141">
        <v>10500000</v>
      </c>
    </row>
    <row r="150" spans="1:6" ht="72">
      <c r="A150" s="1">
        <v>150</v>
      </c>
      <c r="B150" s="36" t="s">
        <v>639</v>
      </c>
      <c r="C150" s="26">
        <v>1195</v>
      </c>
      <c r="D150" s="25" t="s">
        <v>638</v>
      </c>
      <c r="E150" s="27" t="s">
        <v>591</v>
      </c>
      <c r="F150" s="141">
        <v>6000000</v>
      </c>
    </row>
    <row r="151" spans="1:6" ht="72">
      <c r="A151" s="1">
        <v>151</v>
      </c>
      <c r="B151" s="36" t="s">
        <v>637</v>
      </c>
      <c r="C151" s="26">
        <v>1195</v>
      </c>
      <c r="D151" s="25" t="s">
        <v>636</v>
      </c>
      <c r="E151" s="27" t="s">
        <v>600</v>
      </c>
      <c r="F151" s="141">
        <v>8800000</v>
      </c>
    </row>
    <row r="152" spans="1:6" ht="60">
      <c r="A152" s="1">
        <v>152</v>
      </c>
      <c r="B152" s="36" t="s">
        <v>635</v>
      </c>
      <c r="C152" s="26">
        <v>1195</v>
      </c>
      <c r="D152" s="25" t="s">
        <v>634</v>
      </c>
      <c r="E152" s="27" t="s">
        <v>622</v>
      </c>
      <c r="F152" s="141">
        <v>10033333</v>
      </c>
    </row>
    <row r="153" spans="1:6" ht="72">
      <c r="A153" s="1">
        <v>153</v>
      </c>
      <c r="B153" s="36" t="s">
        <v>633</v>
      </c>
      <c r="C153" s="26">
        <v>1195</v>
      </c>
      <c r="D153" s="25" t="s">
        <v>632</v>
      </c>
      <c r="E153" s="27" t="s">
        <v>631</v>
      </c>
      <c r="F153" s="141">
        <v>10266667</v>
      </c>
    </row>
    <row r="154" spans="1:6" ht="72">
      <c r="A154" s="1">
        <v>154</v>
      </c>
      <c r="B154" s="36" t="s">
        <v>630</v>
      </c>
      <c r="C154" s="26">
        <v>1195</v>
      </c>
      <c r="D154" s="25" t="s">
        <v>629</v>
      </c>
      <c r="E154" s="27" t="s">
        <v>628</v>
      </c>
      <c r="F154" s="141">
        <v>6095347</v>
      </c>
    </row>
    <row r="155" spans="1:6" ht="60">
      <c r="A155" s="1">
        <v>155</v>
      </c>
      <c r="B155" s="36" t="s">
        <v>627</v>
      </c>
      <c r="C155" s="26">
        <v>1195</v>
      </c>
      <c r="D155" s="25" t="s">
        <v>626</v>
      </c>
      <c r="E155" s="27" t="s">
        <v>625</v>
      </c>
      <c r="F155" s="141">
        <v>5466667</v>
      </c>
    </row>
    <row r="156" spans="1:6" ht="60">
      <c r="A156" s="1">
        <v>156</v>
      </c>
      <c r="B156" s="36" t="s">
        <v>624</v>
      </c>
      <c r="C156" s="26">
        <v>1195</v>
      </c>
      <c r="D156" s="25" t="s">
        <v>623</v>
      </c>
      <c r="E156" s="27" t="s">
        <v>622</v>
      </c>
      <c r="F156" s="141">
        <v>6833333</v>
      </c>
    </row>
    <row r="157" spans="1:6" ht="60">
      <c r="A157" s="1">
        <v>157</v>
      </c>
      <c r="B157" s="36" t="s">
        <v>621</v>
      </c>
      <c r="C157" s="26">
        <v>1195</v>
      </c>
      <c r="D157" s="25" t="s">
        <v>620</v>
      </c>
      <c r="E157" s="27" t="s">
        <v>619</v>
      </c>
      <c r="F157" s="141">
        <v>9566667</v>
      </c>
    </row>
    <row r="158" spans="1:6" ht="84">
      <c r="A158" s="1">
        <v>158</v>
      </c>
      <c r="B158" s="36" t="s">
        <v>618</v>
      </c>
      <c r="C158" s="26">
        <v>1195</v>
      </c>
      <c r="D158" s="25" t="s">
        <v>617</v>
      </c>
      <c r="E158" s="27" t="s">
        <v>616</v>
      </c>
      <c r="F158" s="141">
        <v>6833333</v>
      </c>
    </row>
    <row r="159" spans="1:6" ht="72">
      <c r="A159" s="1">
        <v>159</v>
      </c>
      <c r="B159" s="36" t="s">
        <v>615</v>
      </c>
      <c r="C159" s="26">
        <v>1195</v>
      </c>
      <c r="D159" s="25" t="s">
        <v>614</v>
      </c>
      <c r="E159" s="27" t="s">
        <v>613</v>
      </c>
      <c r="F159" s="141">
        <v>9333333</v>
      </c>
    </row>
    <row r="160" spans="1:6" ht="60">
      <c r="A160" s="1">
        <v>160</v>
      </c>
      <c r="B160" s="36" t="s">
        <v>612</v>
      </c>
      <c r="C160" s="26">
        <v>1195</v>
      </c>
      <c r="D160" s="25" t="s">
        <v>611</v>
      </c>
      <c r="E160" s="27" t="s">
        <v>594</v>
      </c>
      <c r="F160" s="141">
        <v>5066666</v>
      </c>
    </row>
    <row r="161" spans="1:6" ht="72">
      <c r="A161" s="1">
        <v>161</v>
      </c>
      <c r="B161" s="36" t="s">
        <v>610</v>
      </c>
      <c r="C161" s="26">
        <v>1195</v>
      </c>
      <c r="D161" s="25" t="s">
        <v>609</v>
      </c>
      <c r="E161" s="27" t="s">
        <v>578</v>
      </c>
      <c r="F161" s="141">
        <v>8400000</v>
      </c>
    </row>
    <row r="162" spans="1:6" ht="60">
      <c r="A162" s="1">
        <v>162</v>
      </c>
      <c r="B162" s="36" t="s">
        <v>608</v>
      </c>
      <c r="C162" s="26">
        <v>1195</v>
      </c>
      <c r="D162" s="25" t="s">
        <v>607</v>
      </c>
      <c r="E162" s="27" t="s">
        <v>606</v>
      </c>
      <c r="F162" s="141">
        <v>4933333</v>
      </c>
    </row>
    <row r="163" spans="1:6" ht="60">
      <c r="A163" s="1">
        <v>163</v>
      </c>
      <c r="B163" s="36" t="s">
        <v>605</v>
      </c>
      <c r="C163" s="26">
        <v>1195</v>
      </c>
      <c r="D163" s="25" t="s">
        <v>604</v>
      </c>
      <c r="E163" s="27" t="s">
        <v>603</v>
      </c>
      <c r="F163" s="141">
        <v>7308577</v>
      </c>
    </row>
    <row r="164" spans="1:6" ht="72">
      <c r="A164" s="1">
        <v>164</v>
      </c>
      <c r="B164" s="36" t="s">
        <v>602</v>
      </c>
      <c r="C164" s="26">
        <v>1195</v>
      </c>
      <c r="D164" s="25" t="s">
        <v>601</v>
      </c>
      <c r="E164" s="27" t="s">
        <v>600</v>
      </c>
      <c r="F164" s="141">
        <v>8400000</v>
      </c>
    </row>
    <row r="165" spans="1:6" ht="72">
      <c r="A165" s="1">
        <v>165</v>
      </c>
      <c r="B165" s="36" t="s">
        <v>599</v>
      </c>
      <c r="C165" s="26">
        <v>1195</v>
      </c>
      <c r="D165" s="25" t="s">
        <v>598</v>
      </c>
      <c r="E165" s="27" t="s">
        <v>597</v>
      </c>
      <c r="F165" s="141">
        <v>8633333</v>
      </c>
    </row>
    <row r="166" spans="1:6" ht="60">
      <c r="A166" s="1">
        <v>166</v>
      </c>
      <c r="B166" s="36" t="s">
        <v>596</v>
      </c>
      <c r="C166" s="26">
        <v>1195</v>
      </c>
      <c r="D166" s="25" t="s">
        <v>595</v>
      </c>
      <c r="E166" s="27" t="s">
        <v>594</v>
      </c>
      <c r="F166" s="141">
        <v>4400000</v>
      </c>
    </row>
    <row r="167" spans="1:6" ht="72">
      <c r="A167" s="1">
        <v>167</v>
      </c>
      <c r="B167" s="36" t="s">
        <v>593</v>
      </c>
      <c r="C167" s="26">
        <v>1195</v>
      </c>
      <c r="D167" s="25" t="s">
        <v>592</v>
      </c>
      <c r="E167" s="27" t="s">
        <v>591</v>
      </c>
      <c r="F167" s="141">
        <v>4266666</v>
      </c>
    </row>
    <row r="168" spans="1:6" ht="72">
      <c r="A168" s="1">
        <v>168</v>
      </c>
      <c r="B168" s="36" t="s">
        <v>590</v>
      </c>
      <c r="C168" s="26">
        <v>1195</v>
      </c>
      <c r="D168" s="25" t="s">
        <v>589</v>
      </c>
      <c r="E168" s="27" t="s">
        <v>578</v>
      </c>
      <c r="F168" s="141">
        <v>7466666</v>
      </c>
    </row>
    <row r="169" spans="1:6" ht="60">
      <c r="A169" s="1">
        <v>169</v>
      </c>
      <c r="B169" s="36" t="s">
        <v>588</v>
      </c>
      <c r="C169" s="26">
        <v>1195</v>
      </c>
      <c r="D169" s="25" t="s">
        <v>587</v>
      </c>
      <c r="E169" s="27" t="s">
        <v>584</v>
      </c>
      <c r="F169" s="141">
        <v>4266666</v>
      </c>
    </row>
    <row r="170" spans="1:6" ht="60">
      <c r="A170" s="1">
        <v>170</v>
      </c>
      <c r="B170" s="36" t="s">
        <v>586</v>
      </c>
      <c r="C170" s="26">
        <v>1195</v>
      </c>
      <c r="D170" s="25" t="s">
        <v>585</v>
      </c>
      <c r="E170" s="27" t="s">
        <v>584</v>
      </c>
      <c r="F170" s="141">
        <v>4266666</v>
      </c>
    </row>
    <row r="171" spans="1:6" ht="72">
      <c r="A171" s="1">
        <v>171</v>
      </c>
      <c r="B171" s="36" t="s">
        <v>583</v>
      </c>
      <c r="C171" s="26">
        <v>1195</v>
      </c>
      <c r="D171" s="25" t="s">
        <v>582</v>
      </c>
      <c r="E171" s="27" t="s">
        <v>581</v>
      </c>
      <c r="F171" s="141">
        <v>4266667</v>
      </c>
    </row>
    <row r="172" spans="1:6" ht="72">
      <c r="A172" s="1">
        <v>172</v>
      </c>
      <c r="B172" s="36" t="s">
        <v>580</v>
      </c>
      <c r="C172" s="26">
        <v>1195</v>
      </c>
      <c r="D172" s="25" t="s">
        <v>579</v>
      </c>
      <c r="E172" s="27" t="s">
        <v>578</v>
      </c>
      <c r="F172" s="141">
        <v>4000000</v>
      </c>
    </row>
    <row r="173" spans="1:6" ht="72">
      <c r="A173" s="1">
        <v>173</v>
      </c>
      <c r="B173" s="36" t="s">
        <v>577</v>
      </c>
      <c r="C173" s="26">
        <v>1195</v>
      </c>
      <c r="D173" s="25" t="s">
        <v>576</v>
      </c>
      <c r="E173" s="27" t="s">
        <v>556</v>
      </c>
      <c r="F173" s="141">
        <v>4000000</v>
      </c>
    </row>
    <row r="174" spans="1:6" ht="72">
      <c r="A174" s="1">
        <v>174</v>
      </c>
      <c r="B174" s="36" t="s">
        <v>575</v>
      </c>
      <c r="C174" s="26">
        <v>1195</v>
      </c>
      <c r="D174" s="25" t="s">
        <v>574</v>
      </c>
      <c r="E174" s="27" t="s">
        <v>556</v>
      </c>
      <c r="F174" s="141">
        <v>6000000</v>
      </c>
    </row>
    <row r="175" spans="1:6" ht="60">
      <c r="A175" s="1">
        <v>175</v>
      </c>
      <c r="B175" s="36" t="s">
        <v>573</v>
      </c>
      <c r="C175" s="26">
        <v>1195</v>
      </c>
      <c r="D175" s="25" t="s">
        <v>572</v>
      </c>
      <c r="E175" s="27" t="s">
        <v>571</v>
      </c>
      <c r="F175" s="141">
        <v>6000000</v>
      </c>
    </row>
    <row r="176" spans="1:6" ht="60">
      <c r="A176" s="1">
        <v>176</v>
      </c>
      <c r="B176" s="36" t="s">
        <v>570</v>
      </c>
      <c r="C176" s="26">
        <v>1195</v>
      </c>
      <c r="D176" s="25" t="s">
        <v>569</v>
      </c>
      <c r="E176" s="27" t="s">
        <v>568</v>
      </c>
      <c r="F176" s="141">
        <v>4000000</v>
      </c>
    </row>
    <row r="177" spans="1:6" ht="60">
      <c r="A177" s="1">
        <v>177</v>
      </c>
      <c r="B177" s="36" t="s">
        <v>567</v>
      </c>
      <c r="C177" s="26">
        <v>1195</v>
      </c>
      <c r="D177" s="25" t="s">
        <v>566</v>
      </c>
      <c r="E177" s="27" t="s">
        <v>563</v>
      </c>
      <c r="F177" s="141">
        <v>7000000</v>
      </c>
    </row>
    <row r="178" spans="1:6" ht="60">
      <c r="A178" s="1">
        <v>178</v>
      </c>
      <c r="B178" s="36" t="s">
        <v>565</v>
      </c>
      <c r="C178" s="26">
        <v>1195</v>
      </c>
      <c r="D178" s="25" t="s">
        <v>564</v>
      </c>
      <c r="E178" s="27" t="s">
        <v>563</v>
      </c>
      <c r="F178" s="141">
        <v>7000000</v>
      </c>
    </row>
    <row r="179" spans="1:6" ht="72">
      <c r="A179" s="1">
        <v>179</v>
      </c>
      <c r="B179" s="36" t="s">
        <v>562</v>
      </c>
      <c r="C179" s="26">
        <v>1195</v>
      </c>
      <c r="D179" s="25" t="s">
        <v>561</v>
      </c>
      <c r="E179" s="27" t="s">
        <v>556</v>
      </c>
      <c r="F179" s="141">
        <v>4000000</v>
      </c>
    </row>
    <row r="180" spans="1:6" ht="72">
      <c r="A180" s="1">
        <v>180</v>
      </c>
      <c r="B180" s="36" t="s">
        <v>560</v>
      </c>
      <c r="C180" s="26">
        <v>1195</v>
      </c>
      <c r="D180" s="25" t="s">
        <v>559</v>
      </c>
      <c r="E180" s="27" t="s">
        <v>556</v>
      </c>
      <c r="F180" s="141">
        <v>6066666</v>
      </c>
    </row>
    <row r="181" spans="1:6" ht="72">
      <c r="A181" s="1">
        <v>181</v>
      </c>
      <c r="B181" s="36" t="s">
        <v>558</v>
      </c>
      <c r="C181" s="26">
        <v>1195</v>
      </c>
      <c r="D181" s="25" t="s">
        <v>557</v>
      </c>
      <c r="E181" s="27" t="s">
        <v>556</v>
      </c>
      <c r="F181" s="141">
        <v>4166666</v>
      </c>
    </row>
    <row r="182" spans="1:6" ht="96">
      <c r="A182" s="1">
        <v>182</v>
      </c>
      <c r="B182" s="36" t="s">
        <v>555</v>
      </c>
      <c r="C182" s="26">
        <v>1195</v>
      </c>
      <c r="D182" s="25" t="s">
        <v>554</v>
      </c>
      <c r="E182" s="27" t="s">
        <v>553</v>
      </c>
      <c r="F182" s="141">
        <v>10500000</v>
      </c>
    </row>
    <row r="183" spans="1:6" ht="96">
      <c r="A183" s="1">
        <v>183</v>
      </c>
      <c r="B183" s="36" t="s">
        <v>552</v>
      </c>
      <c r="C183" s="26">
        <v>1195</v>
      </c>
      <c r="D183" s="25" t="s">
        <v>551</v>
      </c>
      <c r="E183" s="27" t="s">
        <v>550</v>
      </c>
      <c r="F183" s="141">
        <v>10500000</v>
      </c>
    </row>
    <row r="184" spans="1:6" ht="108">
      <c r="A184" s="1">
        <v>184</v>
      </c>
      <c r="B184" s="36" t="s">
        <v>549</v>
      </c>
      <c r="C184" s="26">
        <v>1195</v>
      </c>
      <c r="D184" s="25" t="s">
        <v>548</v>
      </c>
      <c r="E184" s="27" t="s">
        <v>547</v>
      </c>
      <c r="F184" s="141">
        <v>10500000</v>
      </c>
    </row>
    <row r="185" spans="1:6" ht="96">
      <c r="A185" s="1">
        <v>185</v>
      </c>
      <c r="B185" s="36" t="s">
        <v>546</v>
      </c>
      <c r="C185" s="26">
        <v>1195</v>
      </c>
      <c r="D185" s="25" t="s">
        <v>545</v>
      </c>
      <c r="E185" s="27" t="s">
        <v>544</v>
      </c>
      <c r="F185" s="141">
        <v>10500000</v>
      </c>
    </row>
    <row r="186" spans="1:6" ht="96">
      <c r="A186" s="1">
        <v>186</v>
      </c>
      <c r="B186" s="36" t="s">
        <v>543</v>
      </c>
      <c r="C186" s="26">
        <v>1195</v>
      </c>
      <c r="D186" s="25" t="s">
        <v>542</v>
      </c>
      <c r="E186" s="27" t="s">
        <v>541</v>
      </c>
      <c r="F186" s="141">
        <v>3500000</v>
      </c>
    </row>
    <row r="187" spans="1:6" ht="72">
      <c r="A187" s="1">
        <v>187</v>
      </c>
      <c r="B187" s="36" t="s">
        <v>540</v>
      </c>
      <c r="C187" s="26">
        <v>1195</v>
      </c>
      <c r="D187" s="25" t="s">
        <v>539</v>
      </c>
      <c r="E187" s="27" t="s">
        <v>538</v>
      </c>
      <c r="F187" s="141">
        <v>1726400</v>
      </c>
    </row>
    <row r="188" spans="1:6" ht="120">
      <c r="A188" s="1">
        <v>188</v>
      </c>
      <c r="B188" s="36" t="s">
        <v>537</v>
      </c>
      <c r="C188" s="26">
        <v>1195</v>
      </c>
      <c r="D188" s="25" t="s">
        <v>536</v>
      </c>
      <c r="E188" s="27" t="s">
        <v>535</v>
      </c>
      <c r="F188" s="141">
        <v>18000000</v>
      </c>
    </row>
    <row r="189" spans="1:6" ht="108">
      <c r="A189" s="1">
        <v>189</v>
      </c>
      <c r="B189" s="36" t="s">
        <v>534</v>
      </c>
      <c r="C189" s="26">
        <v>1195</v>
      </c>
      <c r="D189" s="25" t="s">
        <v>533</v>
      </c>
      <c r="E189" s="27" t="s">
        <v>532</v>
      </c>
      <c r="F189" s="141">
        <v>18000000</v>
      </c>
    </row>
    <row r="190" spans="1:6" ht="132">
      <c r="A190" s="1">
        <v>190</v>
      </c>
      <c r="B190" s="36" t="s">
        <v>531</v>
      </c>
      <c r="C190" s="26">
        <v>1195</v>
      </c>
      <c r="D190" s="25" t="s">
        <v>530</v>
      </c>
      <c r="E190" s="27" t="s">
        <v>529</v>
      </c>
      <c r="F190" s="141">
        <v>8000000</v>
      </c>
    </row>
    <row r="191" spans="1:6" ht="120">
      <c r="A191" s="1">
        <v>191</v>
      </c>
      <c r="B191" s="36" t="s">
        <v>528</v>
      </c>
      <c r="C191" s="26">
        <v>1195</v>
      </c>
      <c r="D191" s="25" t="s">
        <v>527</v>
      </c>
      <c r="E191" s="27" t="s">
        <v>526</v>
      </c>
      <c r="F191" s="141">
        <v>14000000</v>
      </c>
    </row>
    <row r="192" spans="1:6" ht="120">
      <c r="A192" s="1">
        <v>192</v>
      </c>
      <c r="B192" s="36" t="s">
        <v>525</v>
      </c>
      <c r="C192" s="26">
        <v>1195</v>
      </c>
      <c r="D192" s="25" t="s">
        <v>524</v>
      </c>
      <c r="E192" s="27" t="s">
        <v>523</v>
      </c>
      <c r="F192" s="141">
        <v>8000000</v>
      </c>
    </row>
    <row r="193" spans="1:6" ht="120">
      <c r="A193" s="1">
        <v>193</v>
      </c>
      <c r="B193" s="36" t="s">
        <v>522</v>
      </c>
      <c r="C193" s="26">
        <v>1195</v>
      </c>
      <c r="D193" s="25" t="s">
        <v>521</v>
      </c>
      <c r="E193" s="27" t="s">
        <v>520</v>
      </c>
      <c r="F193" s="141">
        <v>15600000</v>
      </c>
    </row>
    <row r="194" spans="1:6" ht="120">
      <c r="A194" s="1">
        <v>194</v>
      </c>
      <c r="B194" s="36" t="s">
        <v>519</v>
      </c>
      <c r="C194" s="26">
        <v>1195</v>
      </c>
      <c r="D194" s="25" t="s">
        <v>518</v>
      </c>
      <c r="E194" s="27" t="s">
        <v>517</v>
      </c>
      <c r="F194" s="141">
        <v>5333333</v>
      </c>
    </row>
    <row r="195" spans="1:6" ht="120">
      <c r="A195" s="1">
        <v>195</v>
      </c>
      <c r="B195" s="36" t="s">
        <v>516</v>
      </c>
      <c r="C195" s="26">
        <v>1195</v>
      </c>
      <c r="D195" s="25" t="s">
        <v>515</v>
      </c>
      <c r="E195" s="27" t="s">
        <v>514</v>
      </c>
      <c r="F195" s="141">
        <v>9333333</v>
      </c>
    </row>
    <row r="196" spans="1:6" ht="120">
      <c r="A196" s="1">
        <v>196</v>
      </c>
      <c r="B196" s="36" t="s">
        <v>513</v>
      </c>
      <c r="C196" s="26">
        <v>1195</v>
      </c>
      <c r="D196" s="25" t="s">
        <v>512</v>
      </c>
      <c r="E196" s="27" t="s">
        <v>511</v>
      </c>
      <c r="F196" s="141">
        <v>5333333</v>
      </c>
    </row>
    <row r="197" spans="1:6" ht="120">
      <c r="A197" s="1">
        <v>197</v>
      </c>
      <c r="B197" s="36" t="s">
        <v>510</v>
      </c>
      <c r="C197" s="26">
        <v>1195</v>
      </c>
      <c r="D197" s="25" t="s">
        <v>509</v>
      </c>
      <c r="E197" s="27" t="s">
        <v>508</v>
      </c>
      <c r="F197" s="141">
        <v>5333333</v>
      </c>
    </row>
    <row r="198" spans="1:6" ht="120">
      <c r="A198" s="1">
        <v>198</v>
      </c>
      <c r="B198" s="36" t="s">
        <v>507</v>
      </c>
      <c r="C198" s="26">
        <v>1195</v>
      </c>
      <c r="D198" s="25" t="s">
        <v>506</v>
      </c>
      <c r="E198" s="27" t="s">
        <v>505</v>
      </c>
      <c r="F198" s="141">
        <v>9333333</v>
      </c>
    </row>
    <row r="199" spans="1:6" ht="120">
      <c r="A199" s="1">
        <v>199</v>
      </c>
      <c r="B199" s="36" t="s">
        <v>504</v>
      </c>
      <c r="C199" s="26">
        <v>1195</v>
      </c>
      <c r="D199" s="25" t="s">
        <v>503</v>
      </c>
      <c r="E199" s="27" t="s">
        <v>502</v>
      </c>
      <c r="F199" s="141">
        <v>9333333</v>
      </c>
    </row>
    <row r="200" spans="1:6" ht="120">
      <c r="A200" s="1">
        <v>200</v>
      </c>
      <c r="B200" s="36" t="s">
        <v>501</v>
      </c>
      <c r="C200" s="26">
        <v>1195</v>
      </c>
      <c r="D200" s="25" t="s">
        <v>500</v>
      </c>
      <c r="E200" s="27" t="s">
        <v>499</v>
      </c>
      <c r="F200" s="141">
        <v>9100000</v>
      </c>
    </row>
    <row r="201" spans="1:6" ht="120">
      <c r="A201" s="1">
        <v>201</v>
      </c>
      <c r="B201" s="36" t="s">
        <v>498</v>
      </c>
      <c r="C201" s="26">
        <v>1195</v>
      </c>
      <c r="D201" s="25" t="s">
        <v>497</v>
      </c>
      <c r="E201" s="27" t="s">
        <v>496</v>
      </c>
      <c r="F201" s="141">
        <v>4400000</v>
      </c>
    </row>
    <row r="202" spans="1:6" ht="120">
      <c r="A202" s="1">
        <v>202</v>
      </c>
      <c r="B202" s="36" t="s">
        <v>495</v>
      </c>
      <c r="C202" s="26">
        <v>1195</v>
      </c>
      <c r="D202" s="25" t="s">
        <v>494</v>
      </c>
      <c r="E202" s="27" t="s">
        <v>493</v>
      </c>
      <c r="F202" s="141">
        <v>4000000</v>
      </c>
    </row>
    <row r="203" spans="1:6" ht="156">
      <c r="A203" s="1">
        <v>203</v>
      </c>
      <c r="B203" s="36" t="s">
        <v>492</v>
      </c>
      <c r="C203" s="26">
        <v>1195</v>
      </c>
      <c r="D203" s="25" t="s">
        <v>491</v>
      </c>
      <c r="E203" s="27" t="s">
        <v>490</v>
      </c>
      <c r="F203" s="141">
        <v>1560000</v>
      </c>
    </row>
    <row r="204" spans="1:6" ht="51">
      <c r="A204" s="1">
        <v>204</v>
      </c>
      <c r="B204" s="36" t="s">
        <v>489</v>
      </c>
      <c r="C204" s="26">
        <v>1196</v>
      </c>
      <c r="D204" s="25" t="s">
        <v>488</v>
      </c>
      <c r="E204" s="27" t="s">
        <v>487</v>
      </c>
      <c r="F204" s="141">
        <v>18013014</v>
      </c>
    </row>
    <row r="205" spans="1:6" ht="63.75">
      <c r="A205" s="1">
        <v>205</v>
      </c>
      <c r="B205" s="36" t="s">
        <v>486</v>
      </c>
      <c r="C205" s="26">
        <v>1196</v>
      </c>
      <c r="D205" s="25" t="s">
        <v>485</v>
      </c>
      <c r="E205" s="27" t="s">
        <v>484</v>
      </c>
      <c r="F205" s="141">
        <v>200000000</v>
      </c>
    </row>
    <row r="206" spans="1:6" ht="76.5">
      <c r="A206" s="1">
        <v>206</v>
      </c>
      <c r="B206" s="36" t="s">
        <v>483</v>
      </c>
      <c r="C206" s="26">
        <v>1196</v>
      </c>
      <c r="D206" s="25" t="s">
        <v>482</v>
      </c>
      <c r="E206" s="27" t="s">
        <v>481</v>
      </c>
      <c r="F206" s="141">
        <v>100000000</v>
      </c>
    </row>
    <row r="207" spans="1:6" ht="127.5">
      <c r="A207" s="1">
        <v>207</v>
      </c>
      <c r="B207" s="36" t="s">
        <v>480</v>
      </c>
      <c r="C207" s="26">
        <v>1196</v>
      </c>
      <c r="D207" s="25" t="s">
        <v>479</v>
      </c>
      <c r="E207" s="27" t="s">
        <v>478</v>
      </c>
      <c r="F207" s="141">
        <v>564267294</v>
      </c>
    </row>
    <row r="208" spans="1:6" ht="76.5">
      <c r="A208" s="1">
        <v>208</v>
      </c>
      <c r="B208" s="36" t="s">
        <v>477</v>
      </c>
      <c r="C208" s="26">
        <v>1196</v>
      </c>
      <c r="D208" s="25" t="s">
        <v>476</v>
      </c>
      <c r="E208" s="27" t="s">
        <v>475</v>
      </c>
      <c r="F208" s="141">
        <v>15300000</v>
      </c>
    </row>
    <row r="209" spans="1:6" ht="63.75">
      <c r="A209" s="1">
        <v>209</v>
      </c>
      <c r="B209" s="36" t="s">
        <v>474</v>
      </c>
      <c r="C209" s="26">
        <v>1196</v>
      </c>
      <c r="D209" s="25" t="s">
        <v>473</v>
      </c>
      <c r="E209" s="27" t="s">
        <v>472</v>
      </c>
      <c r="F209" s="141">
        <v>670000000</v>
      </c>
    </row>
    <row r="210" spans="1:6" ht="89.25">
      <c r="A210" s="1">
        <v>210</v>
      </c>
      <c r="B210" s="36" t="s">
        <v>471</v>
      </c>
      <c r="C210" s="26">
        <v>1196</v>
      </c>
      <c r="D210" s="25" t="s">
        <v>470</v>
      </c>
      <c r="E210" s="27" t="s">
        <v>469</v>
      </c>
      <c r="F210" s="141">
        <v>214663281</v>
      </c>
    </row>
    <row r="211" spans="1:6" ht="89.25">
      <c r="A211" s="1">
        <v>211</v>
      </c>
      <c r="B211" s="36" t="s">
        <v>468</v>
      </c>
      <c r="C211" s="26">
        <v>1196</v>
      </c>
      <c r="D211" s="25" t="s">
        <v>467</v>
      </c>
      <c r="E211" s="27" t="s">
        <v>466</v>
      </c>
      <c r="F211" s="141">
        <v>350762677</v>
      </c>
    </row>
    <row r="212" spans="1:6" ht="89.25">
      <c r="A212" s="1">
        <v>212</v>
      </c>
      <c r="B212" s="36" t="s">
        <v>465</v>
      </c>
      <c r="C212" s="26">
        <v>1196</v>
      </c>
      <c r="D212" s="25" t="s">
        <v>464</v>
      </c>
      <c r="E212" s="27" t="s">
        <v>463</v>
      </c>
      <c r="F212" s="141">
        <v>205876000</v>
      </c>
    </row>
    <row r="213" spans="1:6" ht="88.5">
      <c r="A213" s="1">
        <v>213</v>
      </c>
      <c r="B213" s="36" t="s">
        <v>462</v>
      </c>
      <c r="C213" s="26">
        <v>1196</v>
      </c>
      <c r="D213" s="25" t="s">
        <v>461</v>
      </c>
      <c r="E213" s="27" t="s">
        <v>460</v>
      </c>
      <c r="F213" s="141">
        <v>201940108</v>
      </c>
    </row>
    <row r="214" spans="1:6" ht="114">
      <c r="A214" s="1">
        <v>214</v>
      </c>
      <c r="B214" s="36" t="s">
        <v>459</v>
      </c>
      <c r="C214" s="26">
        <v>1196</v>
      </c>
      <c r="D214" s="25" t="s">
        <v>458</v>
      </c>
      <c r="E214" s="27" t="s">
        <v>457</v>
      </c>
      <c r="F214" s="141">
        <v>29493206</v>
      </c>
    </row>
    <row r="215" spans="1:6" ht="63">
      <c r="A215" s="1">
        <v>215</v>
      </c>
      <c r="B215" s="36" t="s">
        <v>456</v>
      </c>
      <c r="C215" s="26">
        <v>1196</v>
      </c>
      <c r="D215" s="25" t="s">
        <v>455</v>
      </c>
      <c r="E215" s="27" t="s">
        <v>454</v>
      </c>
      <c r="F215" s="141">
        <v>265005919</v>
      </c>
    </row>
    <row r="216" spans="1:6" ht="63">
      <c r="A216" s="1">
        <v>216</v>
      </c>
      <c r="B216" s="36" t="s">
        <v>453</v>
      </c>
      <c r="C216" s="26">
        <v>1196</v>
      </c>
      <c r="D216" s="25" t="s">
        <v>452</v>
      </c>
      <c r="E216" s="27" t="s">
        <v>451</v>
      </c>
      <c r="F216" s="141">
        <v>215413157</v>
      </c>
    </row>
    <row r="217" spans="1:6" ht="114.75">
      <c r="A217" s="1">
        <v>217</v>
      </c>
      <c r="B217" s="36" t="s">
        <v>450</v>
      </c>
      <c r="C217" s="26">
        <v>1199</v>
      </c>
      <c r="D217" s="25" t="s">
        <v>449</v>
      </c>
      <c r="E217" s="27" t="s">
        <v>448</v>
      </c>
      <c r="F217" s="141">
        <v>152720000</v>
      </c>
    </row>
    <row r="218" spans="1:6" ht="88.5">
      <c r="A218" s="1">
        <v>218</v>
      </c>
      <c r="B218" s="36" t="s">
        <v>447</v>
      </c>
      <c r="C218" s="26">
        <v>1199</v>
      </c>
      <c r="D218" s="25" t="s">
        <v>446</v>
      </c>
      <c r="E218" s="27" t="s">
        <v>445</v>
      </c>
      <c r="F218" s="141">
        <v>91000000</v>
      </c>
    </row>
    <row r="219" spans="1:6" ht="216.75">
      <c r="A219" s="1">
        <v>219</v>
      </c>
      <c r="B219" s="36" t="s">
        <v>444</v>
      </c>
      <c r="C219" s="26">
        <v>1199</v>
      </c>
      <c r="D219" s="25" t="s">
        <v>443</v>
      </c>
      <c r="E219" s="27" t="s">
        <v>442</v>
      </c>
      <c r="F219" s="141">
        <v>860000000</v>
      </c>
    </row>
    <row r="220" spans="1:6" ht="114.75">
      <c r="A220" s="1">
        <v>220</v>
      </c>
      <c r="B220" s="36" t="s">
        <v>441</v>
      </c>
      <c r="C220" s="26">
        <v>1199</v>
      </c>
      <c r="D220" s="25" t="s">
        <v>440</v>
      </c>
      <c r="E220" s="27" t="s">
        <v>439</v>
      </c>
      <c r="F220" s="141">
        <v>79985000</v>
      </c>
    </row>
    <row r="221" spans="1:6" ht="101.25">
      <c r="A221" s="1">
        <v>221</v>
      </c>
      <c r="B221" s="36" t="s">
        <v>438</v>
      </c>
      <c r="C221" s="26">
        <v>1199</v>
      </c>
      <c r="D221" s="25" t="s">
        <v>437</v>
      </c>
      <c r="E221" s="27" t="s">
        <v>436</v>
      </c>
      <c r="F221" s="141">
        <v>3496907</v>
      </c>
    </row>
    <row r="223" ht="12.75">
      <c r="F223" s="28"/>
    </row>
  </sheetData>
  <sheetProtection/>
  <autoFilter ref="A10:F221"/>
  <mergeCells count="3">
    <mergeCell ref="D1:F1"/>
    <mergeCell ref="D2:F2"/>
    <mergeCell ref="B8:F8"/>
  </mergeCells>
  <dataValidations count="2">
    <dataValidation type="textLength" allowBlank="1" showInputMessage="1" showErrorMessage="1" promptTitle="Cualquier contenido" error="Escriba un texto " sqref="E39">
      <formula1>0</formula1>
      <formula2>3500</formula2>
    </dataValidation>
    <dataValidation type="textLength" allowBlank="1" showInputMessage="1" showErrorMessage="1" promptTitle="Cualquier contenido" error="Escriba un texto " sqref="C62:C203">
      <formula1>0</formula1>
      <formula2>3500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Pedraza Aldana</dc:creator>
  <cp:keywords/>
  <dc:description/>
  <cp:lastModifiedBy>CLAUDIA  PEDRAZA ALDANA</cp:lastModifiedBy>
  <cp:lastPrinted>2015-07-23T19:58:44Z</cp:lastPrinted>
  <dcterms:created xsi:type="dcterms:W3CDTF">2013-07-29T15:35:03Z</dcterms:created>
  <dcterms:modified xsi:type="dcterms:W3CDTF">2017-02-09T16:12:11Z</dcterms:modified>
  <cp:category/>
  <cp:version/>
  <cp:contentType/>
  <cp:contentStatus/>
</cp:coreProperties>
</file>